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How to use" sheetId="1" state="visible" r:id="rId3"/>
    <sheet name="Checklist" sheetId="2" state="visible" r:id="rId4"/>
    <sheet name="Deadline calculator" sheetId="3" state="visible" r:id="rId5"/>
    <sheet name="Sample pay run" sheetId="4" state="visible" r:id="rId6"/>
    <sheet name="Rejected payments" sheetId="5" state="visible" r:id="rId7"/>
    <sheet name="Sources" sheetId="6" state="visible" r:id="rId8"/>
    <sheet name="Not verified" sheetId="7" state="visible" r:id="rId9"/>
  </sheets>
  <definedNames>
    <definedName function="false" hidden="false" localSheetId="1" name="_xlnm.Print_Titles" vbProcedure="false">Checklist!$4:$4</definedName>
    <definedName function="false" hidden="true" localSheetId="1" name="_xlnm._FilterDatabase" vbProcedure="false">Checklist!$A$4:$P$19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<sst xmlns="http://schemas.openxmlformats.org/spreadsheetml/2006/main" count="344" uniqueCount="263">
  <si>
    <t xml:space="preserve">Payday Super: check one pay run, from the payroll file to the fund</t>
  </si>
  <si>
    <t xml:space="preserve">From Works Better (worksbetter.ai). Rules as read on 31 October 2026, Australia/Sydney.</t>
  </si>
  <si>
    <t xml:space="preserve">General information, not tax advice. Check each rule against the Act and the ATO before you rely on it.</t>
  </si>
  <si>
    <t xml:space="preserve">How to use it</t>
  </si>
  <si>
    <t xml:space="preserve">1. Work down the Checklist sheet for one pay run. Name an owner for each check and mark Done Y or N.</t>
  </si>
  <si>
    <t xml:space="preserve">2. Put your payday in the Deadline calculator sheet. It gives the 7 and 20 business day dates and a latest safe send date.</t>
  </si>
  <si>
    <t xml:space="preserve">3. Log every rejected or returned payment in the Rejected payments sheet, with a named owner and a fix-by date.</t>
  </si>
  <si>
    <t xml:space="preserve">4. The Sample pay run sheet shows how one wrongly counted item moves the super. It is sample data, not a client’s.</t>
  </si>
  <si>
    <t xml:space="preserve">5. Rows marked OPEN rest on something that could not be read. Check them before you use them.</t>
  </si>
  <si>
    <t xml:space="preserve">Where each product differs</t>
  </si>
  <si>
    <t xml:space="preserve">The Xero Payroll, MYOB and Employment Hero columns hold what each vendor’s own page says, in its words where quoted. MYOB means MYOB Acumatica: other MYOB payroll products were not read. Not stated on the page read means the page did not say; it does not mean the product cannot do it.</t>
  </si>
  <si>
    <t xml:space="preserve">What is in the workbook</t>
  </si>
  <si>
    <t xml:space="preserve">Checklist: 15 checks in seven stages. Deadline calculator, Sample pay run, Rejected payments: working sheets. Sources: every page read, with its date. Not verified: what could not be confirmed.</t>
  </si>
  <si>
    <t xml:space="preserve">Dates are the source’s own, as the page states them. Sample data uses invented names and figures. This workbook does not replace advice from a registered tax or BAS agent.</t>
  </si>
  <si>
    <t xml:space="preserve">Payday Super: one pay run, payroll file to fund receipt</t>
  </si>
  <si>
    <t xml:space="preserve">General information, not tax advice. Rules as read on 31 October 2026 (Australia/Sydney). Dates are the source’s own. Rows marked OPEN rest on something that could not be read.</t>
  </si>
  <si>
    <t xml:space="preserve">No</t>
  </si>
  <si>
    <t xml:space="preserve">Stage</t>
  </si>
  <si>
    <t xml:space="preserve">Check</t>
  </si>
  <si>
    <t xml:space="preserve">Rule or fact the check rests on</t>
  </si>
  <si>
    <t xml:space="preserve">Source (publisher, document)</t>
  </si>
  <si>
    <t xml:space="preserve">Source URL</t>
  </si>
  <si>
    <t xml:space="preserve">Source date (as the page states it)</t>
  </si>
  <si>
    <t xml:space="preserve">Source type</t>
  </si>
  <si>
    <t xml:space="preserve">Xero Payroll</t>
  </si>
  <si>
    <t xml:space="preserve">MYOB (Acumatica)</t>
  </si>
  <si>
    <t xml:space="preserve">Employment Hero</t>
  </si>
  <si>
    <t xml:space="preserve">Owner (name a person)</t>
  </si>
  <si>
    <t xml:space="preserve">Due</t>
  </si>
  <si>
    <t xml:space="preserve">Done (Y/N)</t>
  </si>
  <si>
    <t xml:space="preserve">Evidence kept (where)</t>
  </si>
  <si>
    <t xml:space="preserve">Notes and gaps</t>
  </si>
  <si>
    <t xml:space="preserve">1. Payroll file</t>
  </si>
  <si>
    <t xml:space="preserve">Every pay item is mapped to qualifying earnings (QE) or excluded before the pay run is finalised.</t>
  </si>
  <si>
    <t xml:space="preserve">QE include ordinary time earnings and all commissions, among other listed payments (s 10A(1)). They do not include the reversal of a sacrificed contribution (s 10A(3)(a)). Ordinary time earnings means earnings in respect of ordinary hours of work, and over-award payments, shift-loading or commission.</t>
  </si>
  <si>
    <t xml:space="preserve">Treasury Laws Amendment (Payday Superannuation) Act 2025 (C2025A00057), legislation.gov.au</t>
  </si>
  <si>
    <t xml:space="preserve">https://www.legislation.gov.au/C2025A00057/asmade/2025-11-06/text/1/pdf</t>
  </si>
  <si>
    <t xml:space="preserve">Assented 6 Nov 2025; replaced authorised version registered 17 Nov 2025; commences 1 July 2026 (s 2)</t>
  </si>
  <si>
    <t xml:space="preserve">Primary: legislation</t>
  </si>
  <si>
    <t xml:space="preserve">“Review every pay item in your payroll setup and map it to the correct QE treatment.” (Xero guide)</t>
  </si>
  <si>
    <t xml:space="preserve">Pay Item Liabilities form (MPPP1025): “Liable for Qualifying Earnings (QE) determines if a pay item is reported as qualifying earnings for Single Touch Payroll (STP).”</t>
  </si>
  <si>
    <t xml:space="preserve">“Pay categories are now automatically classified for Qualifying Earnings based on their super rate setting.” Check the result. An “Exclude from qualifying earnings” checkbox applies to some industrial super scenarios.</t>
  </si>
  <si>
    <t xml:space="preserve">Menu paths beyond the MYOB form number are not verified. Check them in your own product.</t>
  </si>
  <si>
    <t xml:space="preserve">Overtime, allowances and leave are classified item by item, not assumed.</t>
  </si>
  <si>
    <t xml:space="preserve">Ordinary time earnings is earnings in respect of ordinary hours of work (Act). Vendor guides treat overtime beyond ordinary hours as generally excluded, and ask you to tell it apart from rostered ordinary hours.</t>
  </si>
  <si>
    <t xml:space="preserve">Treasury Laws Amendment (Payday Superannuation) Act 2025 (C2025A00057), legislation.gov.au
Xero AU guide, Qualifying earnings and Payday Super
MYOB Acumatica help, Setting Up Qualifying Earnings (AU)</t>
  </si>
  <si>
    <t xml:space="preserve">https://www.legislation.gov.au/C2025A00057/asmade/2025-11-06/text/1/pdf
https://www.xero.com/au/guides/qualifying-earnings-payday-super/
https://help.myob.com.au/advanced/Docs/Published/UserGuide/PP__Setting_Up_Qualifying_Earnings_AU.html</t>
  </si>
  <si>
    <t xml:space="preserve">Assented 6 Nov 2025; replaced authorised version registered 17 Nov 2025; commences 1 July 2026 (s 2)
Published Saturday 25 July 2026
Copyright 2023 (its example uses the 2026–27 financial year)</t>
  </si>
  <si>
    <t xml:space="preserve">Primary: legislation
Primary: vendor, own product
Primary: vendor, own product</t>
  </si>
  <si>
    <t xml:space="preserve">“Overtime payments for hours worked beyond ordinary time are generally excluded from QE.” It also says you need to distinguish between overtime and rostered ordinary hours.</t>
  </si>
  <si>
    <t xml:space="preserve">Example: overtime of 500 is liable for super (SG) but not for QE, so “super liability (L) would be $540 and qualifying earnings (Q) would be $4000.” Awards and agreements can differ.</t>
  </si>
  <si>
    <t xml:space="preserve">Not stated on the page read.</t>
  </si>
  <si>
    <t xml:space="preserve">The Act does not list overtime by name. Keep the check and confirm the classification for your award or agreement.</t>
  </si>
  <si>
    <t xml:space="preserve">2. Calculate</t>
  </si>
  <si>
    <t xml:space="preserve">Super for the pay run is worked out on QE at 12%, up to the maximum contributions base.</t>
  </si>
  <si>
    <t xml:space="preserve">The maximum contributions base is defined in s 10A(5). Xero and MYOB both give 12% for 2026–27.</t>
  </si>
  <si>
    <t xml:space="preserve">Xero AU guide, Qualifying earnings and Payday Super
MYOB Acumatica help, Setting Up Qualifying Earnings (AU)
Treasury Laws Amendment (Payday Superannuation) Act 2025 (C2025A00057), legislation.gov.au</t>
  </si>
  <si>
    <t xml:space="preserve">https://www.xero.com/au/guides/qualifying-earnings-payday-super/
https://help.myob.com.au/advanced/Docs/Published/UserGuide/PP__Setting_Up_Qualifying_Earnings_AU.html
https://www.legislation.gov.au/C2025A00057/asmade/2025-11-06/text/1/pdf</t>
  </si>
  <si>
    <t xml:space="preserve">Published Saturday 25 July 2026
Copyright 2023 (its example uses the 2026–27 financial year)
Assented 6 Nov 2025; replaced authorised version registered 17 Nov 2025; commences 1 July 2026 (s 2)</t>
  </si>
  <si>
    <t xml:space="preserve">Primary: vendor, own product
Primary: vendor, own product
Primary: legislation</t>
  </si>
  <si>
    <t xml:space="preserve">“You calculate 12% super on QE each pay run up to the annual maximum contributions base”</t>
  </si>
  <si>
    <t xml:space="preserve">Release note: “The maximum contributions base calculation are changing to annual, rather than quarterly”. Help: “the minimum compulsory 12% SG rate for the 2026–27 financial year”.</t>
  </si>
  <si>
    <t xml:space="preserve">Product update: the annual maximum contribution base replaces the quarterly cap for pay runs on or after 1 July 2026.</t>
  </si>
  <si>
    <t xml:space="preserve">OPEN: the ATO’s own rate page returned 403 when read. Confirm the rate on ato.gov.au.</t>
  </si>
  <si>
    <t xml:space="preserve">Super liability and QE are compared, and any gap between them can be explained.</t>
  </si>
  <si>
    <t xml:space="preserve">STP reports both a QE figure and a super liability figure. They can differ where a pay item is liable for super but not for QE.</t>
  </si>
  <si>
    <t xml:space="preserve">Xero AU guide, Qualifying earnings and Payday Super
MYOB Acumatica help, Setting Up Qualifying Earnings (AU)</t>
  </si>
  <si>
    <t xml:space="preserve">https://www.xero.com/au/guides/qualifying-earnings-payday-super/
https://help.myob.com.au/advanced/Docs/Published/UserGuide/PP__Setting_Up_Qualifying_Earnings_AU.html</t>
  </si>
  <si>
    <t xml:space="preserve">Published Saturday 25 July 2026
Copyright 2023 (its example uses the 2026–27 financial year)</t>
  </si>
  <si>
    <t xml:space="preserve">Primary: vendor, own product
Primary: vendor, own product</t>
  </si>
  <si>
    <t xml:space="preserve">“Check that the QE total and super liability are calculated correctly, and that the STP file includes the new QE fields.”</t>
  </si>
  <si>
    <t xml:space="preserve">“CAUTION: If you enter a value lower than the default maximum, the earnings used for SG might be lower than the amount reported as QE.”</t>
  </si>
  <si>
    <t xml:space="preserve">A test pay run for a few kinds of pay (hourly, salaried, commission) shows the gap before it matters.</t>
  </si>
  <si>
    <t xml:space="preserve">3. Report</t>
  </si>
  <si>
    <t xml:space="preserve">STP for this pay run carries each employee’s year-to-date QE and super liability.</t>
  </si>
  <si>
    <t xml:space="preserve">The ATO tells employers to include each employee’s year-to-date qualifying earnings and super liability in STP reports.</t>
  </si>
  <si>
    <t xml:space="preserve">ATO Community, Payday Super has started: here’s what employers need to know and do
Xero AU guide, Qualifying earnings and Payday Super</t>
  </si>
  <si>
    <t xml:space="preserve">https://community.ato.gov.au/s/article/a07Mo00001qD2iH/payday-super-has-started-heres-what-employers-need-to-know-and-do
https://www.xero.com/au/guides/qualifying-earnings-payday-super/</t>
  </si>
  <si>
    <t xml:space="preserve">Last updated 22 July 2026 (as the page states it)
Published Saturday 25 July 2026</t>
  </si>
  <si>
    <t xml:space="preserve">Primary: ATO
Primary: vendor, own product</t>
  </si>
  <si>
    <t xml:space="preserve">“report via Single Touch Payroll (STP) with updated fields”</t>
  </si>
  <si>
    <t xml:space="preserve">The QE setting decides what is reported as QE for STP (help, above).</t>
  </si>
  <si>
    <t xml:space="preserve">OPEN: the ATO software developer page (the code Q requirement) could not be read (503). No field-level rule is stated here.</t>
  </si>
  <si>
    <t xml:space="preserve">4. Pay super</t>
  </si>
  <si>
    <t xml:space="preserve">Each employee’s fund details are current, and the fund can take the payment method you use.</t>
  </si>
  <si>
    <t xml:space="preserve">Business practice, from a vendor guide. No rule in the Act or the ATO page read.</t>
  </si>
  <si>
    <t xml:space="preserve">Xero AU guide, Qualifying earnings and Payday Super</t>
  </si>
  <si>
    <t xml:space="preserve">https://www.xero.com/au/guides/qualifying-earnings-payday-super/</t>
  </si>
  <si>
    <t xml:space="preserve">Published Saturday 25 July 2026</t>
  </si>
  <si>
    <t xml:space="preserve">Primary: vendor, own product</t>
  </si>
  <si>
    <t xml:space="preserve">“You should also confirm that each fund can accept contributions via your chosen payment method (for example, clearing house, direct deposit, or super fund portal).”</t>
  </si>
  <si>
    <t xml:space="preserve">Missing or wrong member details are what a fund rejects. See check 10.</t>
  </si>
  <si>
    <t xml:space="preserve">Super is paid with the wages, through a SuperStream-compliant clearing house or fund. The ATO’s Small Business Superannuation Clearing House is closed.</t>
  </si>
  <si>
    <t xml:space="preserve">The ATO’s Small Business Superannuation Clearing House (SBSCH) closed on 1 July 2026.</t>
  </si>
  <si>
    <t xml:space="preserve">ATO Community, Payday Super has started: here’s what employers need to know and do
Xero AU guide, Qualifying earnings and Payday Super
MYOB Acumatica 2025.2.100 release notes, Payroll: Support for Payday Super (AU)</t>
  </si>
  <si>
    <t xml:space="preserve">https://community.ato.gov.au/s/article/a07Mo00001qD2iH/payday-super-has-started-heres-what-employers-need-to-know-and-do
https://www.xero.com/au/guides/qualifying-earnings-payday-super/
https://help.myob.com.au/advanced/Docs/Published/ReleaseNotes/MYOBACU_RN_2025_2_1_Payroll_PayDaySuper.html</t>
  </si>
  <si>
    <t xml:space="preserve">Last updated 22 July 2026 (as the page states it)
Published Saturday 25 July 2026
No release date shown; changes from 1 July 2026</t>
  </si>
  <si>
    <t xml:space="preserve">Primary: ATO
Primary: vendor, own product
Primary: vendor, own product</t>
  </si>
  <si>
    <t xml:space="preserve">“Under Payday Super, super must be initiated when you pay wages and be received by the employee’s super fund within seven business days.”</t>
  </si>
  <si>
    <t xml:space="preserve">“From 1 July 2026, you need to pay PaySuper with each pay run.” “submit your batch to your super clearing house or the PaySuper service as usual.”</t>
  </si>
  <si>
    <t xml:space="preserve">Not read: the Employment Hero help articles returned 403.</t>
  </si>
  <si>
    <t xml:space="preserve">ATO: “The Small Business Superannuation Clearing House (SBSCH) permanently closed on 1 July 2026.”</t>
  </si>
  <si>
    <t xml:space="preserve">The fund receives the contribution within seven business days after payday.</t>
  </si>
  <si>
    <t xml:space="preserve">The usual period starts on the QE day and ends on the seventh business day after it. The ATO says super payments must reach funds within 7 business days after payday. A business day is not a Saturday or Sunday, or a public holiday for the whole of any State, the ACT or the NT.</t>
  </si>
  <si>
    <t xml:space="preserve">Treasury Laws Amendment (Payday Superannuation) Act 2025 (C2025A00057), legislation.gov.au
ATO Community, Payday Super has started: here’s what employers need to know and do</t>
  </si>
  <si>
    <t xml:space="preserve">https://www.legislation.gov.au/C2025A00057/asmade/2025-11-06/text/1/pdf
https://community.ato.gov.au/s/article/a07Mo00001qD2iH/payday-super-has-started-heres-what-employers-need-to-know-and-do</t>
  </si>
  <si>
    <t xml:space="preserve">Assented 6 Nov 2025; replaced authorised version registered 17 Nov 2025; commences 1 July 2026 (s 2)
Last updated 22 July 2026 (as the page states it)</t>
  </si>
  <si>
    <t xml:space="preserve">Primary: legislation
Primary: ATO</t>
  </si>
  <si>
    <t xml:space="preserve">“within seven business days” (Xero guide)</t>
  </si>
  <si>
    <t xml:space="preserve">“Make sure you make all super guarantee payments within 7 business days after each regular pay run.”</t>
  </si>
  <si>
    <t xml:space="preserve">Count business days from the payday. Use the Deadline calculator sheet and list the public holidays that apply.</t>
  </si>
  <si>
    <t xml:space="preserve">The first contribution to a particular fund for an employee has the longer period: 20 business days.</t>
  </si>
  <si>
    <t xml:space="preserve">The extended usual period ends on the 20th business day after the QE day. It applies to the first contribution to a particular fund for the employee, after they start (or restart) or after you stop paying another fund.</t>
  </si>
  <si>
    <t xml:space="preserve">See the Act and the ATO: “Some exceptions apply, such as for new employees.”</t>
  </si>
  <si>
    <t xml:space="preserve">Both the 7 and the 20 business days run from the QE day. Treat 20 days as the limit, not the plan.</t>
  </si>
  <si>
    <t xml:space="preserve">5. Fund</t>
  </si>
  <si>
    <t xml:space="preserve">Every rejected or returned contribution is found the day it comes back.</t>
  </si>
  <si>
    <t xml:space="preserve">The ATO says to review the error message, correct the details and resubmit the contribution to the correct fund.</t>
  </si>
  <si>
    <t xml:space="preserve">ATO Community, Payday Super has started: here’s what employers need to know and do</t>
  </si>
  <si>
    <t xml:space="preserve">https://community.ato.gov.au/s/article/a07Mo00001qD2iH/payday-super-has-started-heres-what-employers-need-to-know-and-do</t>
  </si>
  <si>
    <t xml:space="preserve">Last updated 22 July 2026 (as the page states it)</t>
  </si>
  <si>
    <t xml:space="preserve">Primary: ATO</t>
  </si>
  <si>
    <t xml:space="preserve">See check 11.</t>
  </si>
  <si>
    <t xml:space="preserve">None of the sources read says a rejection pauses the seven business days. Plan as if it does not.</t>
  </si>
  <si>
    <t xml:space="preserve">Each rejected payment has a named owner and a fix-by date.</t>
  </si>
  <si>
    <t xml:space="preserve">No rule names the owner. The owner is your decision.</t>
  </si>
  <si>
    <t xml:space="preserve">Xero AU guide, Qualifying earnings and Payday Super
Treasury Laws Amendment (Payday Superannuation) Act 2025 (C2025A00057), legislation.gov.au</t>
  </si>
  <si>
    <t xml:space="preserve">https://www.xero.com/au/guides/qualifying-earnings-payday-super/
https://www.legislation.gov.au/C2025A00057/asmade/2025-11-06/text/1/pdf</t>
  </si>
  <si>
    <t xml:space="preserve">Published Saturday 25 July 2026
Assented 6 Nov 2025; replaced authorised version registered 17 Nov 2025; commences 1 July 2026 (s 2)</t>
  </si>
  <si>
    <t xml:space="preserve">Primary: vendor, own product
Primary: legislation</t>
  </si>
  <si>
    <t xml:space="preserve">“Set up exception alerts for bounced contributions, incorrect fund details, or employees with missing super fund information.”</t>
  </si>
  <si>
    <t xml:space="preserve">Use the Rejected payments sheet. Write a person’s name, not a team.</t>
  </si>
  <si>
    <t xml:space="preserve">6. Cash</t>
  </si>
  <si>
    <t xml:space="preserve">Super leaves the bank in every pay cycle, with the wages, and is in the cash forecast.</t>
  </si>
  <si>
    <t xml:space="preserve">Super follows the pay cycle: weekly, fortnightly or monthly.</t>
  </si>
  <si>
    <t xml:space="preserve">Xero AU guide, Qualifying earnings and Payday Super
Xero AU, Payday Super resources</t>
  </si>
  <si>
    <t xml:space="preserve">https://www.xero.com/au/guides/qualifying-earnings-payday-super/
https://www.xero.com/au/programme/payday-super-resources/</t>
  </si>
  <si>
    <t xml:space="preserve">Published Saturday 25 July 2026
Undated</t>
  </si>
  <si>
    <t xml:space="preserve">“…if you pay fortnightly, it becomes fortnightly.”</t>
  </si>
  <si>
    <t xml:space="preserve">“From 1 July 2026, you need to pay PaySuper with each pay run.”</t>
  </si>
  <si>
    <t xml:space="preserve">No dollar figure is used here. Your own forecast is the tool.</t>
  </si>
  <si>
    <t xml:space="preserve">The latest safe send date is the deadline less your payment provider’s slowest time.</t>
  </si>
  <si>
    <t xml:space="preserve">A business rule, not a legal rule. Ask your bank and clearing house how long a payment takes and use their number.</t>
  </si>
  <si>
    <t xml:space="preserve">The Deadline calculator sheet shows it with a sample of 3 business days. That figure is a sample, not a rule.</t>
  </si>
  <si>
    <t xml:space="preserve">7. Confirm</t>
  </si>
  <si>
    <t xml:space="preserve">The fund’s receipt is matched to the pay run, and the evidence is kept.</t>
  </si>
  <si>
    <t xml:space="preserve">Contributions count when they are received by the fund (the Act applies eligible contributions “in the order that it is received by the relevant fund”).</t>
  </si>
  <si>
    <t xml:space="preserve">Keep the fund’s acknowledgement, or the clearing house report, with the pay run.</t>
  </si>
  <si>
    <t xml:space="preserve">A late payment is found early, before an assessment for super guarantee charge.</t>
  </si>
  <si>
    <t xml:space="preserve">The Act says super guarantee charge on a shortfall for a QE day is payable by the employer (s 16A).</t>
  </si>
  <si>
    <t xml:space="preserve">OUT OF SCOPE: the amount of charge and the late-period mechanics. Ask your adviser.</t>
  </si>
  <si>
    <t xml:space="preserve">Checks done</t>
  </si>
  <si>
    <t xml:space="preserve">Deadline calculator</t>
  </si>
  <si>
    <t xml:space="preserve">Yellow cells are yours to change. The sample values are sample data (a Friday payday and a sample 3 business days). General information, not tax advice.</t>
  </si>
  <si>
    <t xml:space="preserve">Inputs</t>
  </si>
  <si>
    <t xml:space="preserve">Payday (the QE day)</t>
  </si>
  <si>
    <t xml:space="preserve">The day the wages are paid. In the Act this is the QE day.</t>
  </si>
  <si>
    <t xml:space="preserve">Your payment provider’s slowest time, in business days</t>
  </si>
  <si>
    <t xml:space="preserve">Sample. Ask your bank and clearing house, and use their number.</t>
  </si>
  <si>
    <t xml:space="preserve">Public holidays to skip (one date per cell, below)</t>
  </si>
  <si>
    <t xml:space="preserve">List a day only if it is a public holiday for the whole of any State, the ACT or the NT (the Act’s business day). Leave blank if none falls in the window.</t>
  </si>
  <si>
    <t xml:space="preserve">Results</t>
  </si>
  <si>
    <t xml:space="preserve">Fund must receive by (7th business day after payday)</t>
  </si>
  <si>
    <t xml:space="preserve">The usual period.</t>
  </si>
  <si>
    <t xml:space="preserve">Calendar days from payday</t>
  </si>
  <si>
    <t xml:space="preserve">First contribution to a fund: receive by (20th business day)</t>
  </si>
  <si>
    <t xml:space="preserve">The extended usual period, for the first contribution to a particular fund for an employee.</t>
  </si>
  <si>
    <t xml:space="preserve">Latest safe send date for the usual period</t>
  </si>
  <si>
    <t xml:space="preserve">Deadline less your provider’s slowest time. A business rule, not a legal one.</t>
  </si>
  <si>
    <t xml:space="preserve">Source: the Act’s definitions of usual period, extended usual period and business day (C2025A00057, as made 6 Nov 2025). WORKDAY skips Saturdays, Sundays and the dates you list.</t>
  </si>
  <si>
    <t xml:space="preserve">Sample pay run (sample data, not a client’s)</t>
  </si>
  <si>
    <t xml:space="preserve">Invented names and figures. Change the Counted column to see how one item moves the super. The rate is the 12% Xero and MYOB give for 2026–27: confirm it on ato.gov.au.</t>
  </si>
  <si>
    <t xml:space="preserve">Super rate</t>
  </si>
  <si>
    <t xml:space="preserve">Pay item</t>
  </si>
  <si>
    <t xml:space="preserve">Employee (sample)</t>
  </si>
  <si>
    <t xml:space="preserve">Amount</t>
  </si>
  <si>
    <t xml:space="preserve">QE? (Yes/No)</t>
  </si>
  <si>
    <t xml:space="preserve">QE amount</t>
  </si>
  <si>
    <t xml:space="preserve">Super at the rate</t>
  </si>
  <si>
    <t xml:space="preserve">Why</t>
  </si>
  <si>
    <t xml:space="preserve">Salary, ordinary hours</t>
  </si>
  <si>
    <t xml:space="preserve">Priya</t>
  </si>
  <si>
    <t xml:space="preserve">Yes</t>
  </si>
  <si>
    <t xml:space="preserve">Earnings in respect of ordinary hours of work (Act, ordinary time earnings).</t>
  </si>
  <si>
    <t xml:space="preserve">Ordinary hours</t>
  </si>
  <si>
    <t xml:space="preserve">Marco</t>
  </si>
  <si>
    <t xml:space="preserve">Ordinary hours of work.</t>
  </si>
  <si>
    <t xml:space="preserve">Shift loading</t>
  </si>
  <si>
    <t xml:space="preserve">Shift-loading is in the Act’s ordinary time earnings.</t>
  </si>
  <si>
    <t xml:space="preserve">Dana</t>
  </si>
  <si>
    <t xml:space="preserve">Commission</t>
  </si>
  <si>
    <t xml:space="preserve">All commissions payable are qualifying earnings (s 10A(1)(b)).</t>
  </si>
  <si>
    <t xml:space="preserve">Ordinary hours, first pay</t>
  </si>
  <si>
    <t xml:space="preserve">Lee</t>
  </si>
  <si>
    <t xml:space="preserve">Ordinary hours of work. First contribution to a fund: the 20 business day period applies.</t>
  </si>
  <si>
    <t xml:space="preserve">Reversal of a sacrificed contribution</t>
  </si>
  <si>
    <t xml:space="preserve">Not qualifying earnings (s 10A(3)(a)). Change this to Yes to see the effect.</t>
  </si>
  <si>
    <t xml:space="preserve">Totals</t>
  </si>
  <si>
    <t xml:space="preserve">Super if the reversal had been counted as QE</t>
  </si>
  <si>
    <t xml:space="preserve">Difference per pay run</t>
  </si>
  <si>
    <t xml:space="preserve">Difference over 26 fortnightly pay runs (if repeated)</t>
  </si>
  <si>
    <t xml:space="preserve">Super by employee</t>
  </si>
  <si>
    <t xml:space="preserve">Rejected and returned payments</t>
  </si>
  <si>
    <t xml:space="preserve">One row for every payment the fund or clearing house sends back. Name a person as owner. The first row is sample data, not a client’s.</t>
  </si>
  <si>
    <t xml:space="preserve">Date returned</t>
  </si>
  <si>
    <t xml:space="preserve">Pay run</t>
  </si>
  <si>
    <t xml:space="preserve">Employee</t>
  </si>
  <si>
    <t xml:space="preserve">Fund</t>
  </si>
  <si>
    <t xml:space="preserve">Message from the fund or clearing house</t>
  </si>
  <si>
    <t xml:space="preserve">Fix by</t>
  </si>
  <si>
    <t xml:space="preserve">Fund must receive by</t>
  </si>
  <si>
    <t xml:space="preserve">Business days left on the day it came back</t>
  </si>
  <si>
    <t xml:space="preserve">Resubmitted on</t>
  </si>
  <si>
    <t xml:space="preserve">Fund received on</t>
  </si>
  <si>
    <t xml:space="preserve">Status</t>
  </si>
  <si>
    <t xml:space="preserve">Run 14</t>
  </si>
  <si>
    <t xml:space="preserve">Fund A (sample)</t>
  </si>
  <si>
    <t xml:space="preserve">Member number not found (sample message)</t>
  </si>
  <si>
    <t xml:space="preserve">Closed</t>
  </si>
  <si>
    <t xml:space="preserve">Title</t>
  </si>
  <si>
    <t xml:space="preserve">URL</t>
  </si>
  <si>
    <t xml:space="preserve">Publisher</t>
  </si>
  <si>
    <t xml:space="preserve">Date as the page states it</t>
  </si>
  <si>
    <t xml:space="preserve">Type</t>
  </si>
  <si>
    <t xml:space="preserve">How it was read</t>
  </si>
  <si>
    <t xml:space="preserve">Federal Register of Legislation</t>
  </si>
  <si>
    <t xml:space="preserve">Full text read (PDF), 31 Oct 2026</t>
  </si>
  <si>
    <t xml:space="preserve">Australian Taxation Office</t>
  </si>
  <si>
    <t xml:space="preserve">Read through a page-reading tool, 31 Oct 2026; the ATO site refuses direct downloads</t>
  </si>
  <si>
    <t xml:space="preserve">Xero</t>
  </si>
  <si>
    <t xml:space="preserve">Page read, quotes checked, 31 Oct 2026</t>
  </si>
  <si>
    <t xml:space="preserve">Xero AU, Payday Super resources</t>
  </si>
  <si>
    <t xml:space="preserve">https://www.xero.com/au/programme/payday-super-resources/</t>
  </si>
  <si>
    <t xml:space="preserve">Undated</t>
  </si>
  <si>
    <t xml:space="preserve">Page read, 31 Oct 2026</t>
  </si>
  <si>
    <t xml:space="preserve">MYOB Acumatica 2025.2.100 release notes, Payroll: Support for Payday Super (AU)</t>
  </si>
  <si>
    <t xml:space="preserve">https://help.myob.com.au/advanced/Docs/Published/ReleaseNotes/MYOBACU_RN_2025_2_1_Payroll_PayDaySuper.html</t>
  </si>
  <si>
    <t xml:space="preserve">MYOB</t>
  </si>
  <si>
    <t xml:space="preserve">No release date shown; changes from 1 July 2026</t>
  </si>
  <si>
    <t xml:space="preserve">MYOB Acumatica help, Setting Up Qualifying Earnings (AU)</t>
  </si>
  <si>
    <t xml:space="preserve">https://help.myob.com.au/advanced/Docs/Published/UserGuide/PP__Setting_Up_Qualifying_Earnings_AU.html</t>
  </si>
  <si>
    <t xml:space="preserve">Copyright 2023 (its example uses the 2026–27 financial year)</t>
  </si>
  <si>
    <t xml:space="preserve">Employment Hero partners, Payday Super: Qualifying Earnings (QE) &amp; Annual Maximum Contribution Base (MCB)</t>
  </si>
  <si>
    <t xml:space="preserve">https://partners.employmenthero.com/all-region-product-updates/payday-super-qualifying-earnings-qe-annual-maximum-contribution-base-mcb</t>
  </si>
  <si>
    <t xml:space="preserve">May 20, 2026 (as the page states it)</t>
  </si>
  <si>
    <t xml:space="preserve">Not verified. Do not rely on these until you have checked them.</t>
  </si>
  <si>
    <t xml:space="preserve">The code Q requirement for STP: the ATO software developer and digital service provider pages could not be read.</t>
  </si>
  <si>
    <t xml:space="preserve">The ATO’s own page for the 12% rate: it refused the request. The rate comes from Xero’s and MYOB’s own pages.</t>
  </si>
  <si>
    <t xml:space="preserve">The ATO’s Payday Super checklist for employers: it refused the request.</t>
  </si>
  <si>
    <t xml:space="preserve">Fund allocation or return times (a vendor says three business days): not found in the Act or the ATO page read.</t>
  </si>
  <si>
    <t xml:space="preserve">Whether a rejected payment pauses the seven business days: none of the sources read says it does.</t>
  </si>
  <si>
    <t xml:space="preserve">Employment Hero’s help articles on clearing houses and employer steps: they refused the request.</t>
  </si>
  <si>
    <t xml:space="preserve">MYOB AccountRight, MYOB Business and Exo payroll: only MYOB Acumatica was read.</t>
  </si>
  <si>
    <t xml:space="preserve">Menu paths for QE settings in Xero Payroll and MYOB: the pages read do not give them.</t>
  </si>
  <si>
    <t xml:space="preserve">Public holidays by State: not listed here. The Act counts a day as a holiday only if it is one for the whole of a State, the ACT or the NT.</t>
  </si>
  <si>
    <t xml:space="preserve">The amount of super guarantee charge, the late period and penalties: outside this checklist.</t>
  </si>
  <si>
    <t xml:space="preserve">The maximum contributions base is defined in s 10A(5). The ATO says: “Under Payday Super, you still contribute the same 12% super guarantee rate”. Xero and MYOB both give 12% for 2026–27.</t>
  </si>
  <si>
    <t xml:space="preserve">ATO Community, Payday Super has started: here’s what employers need to know and do
Xero AU guide, Qualifying earnings and Payday Super
MYOB Acumatica help, Setting Up Qualifying Earnings (AU)
Treasury Laws Amendment (Payday Superannuation) Act 2025 (C2025A00057), legislation.gov.au</t>
  </si>
  <si>
    <t xml:space="preserve">https://community.ato.gov.au/s/article/a07Mo00001qD2iH/payday-super-has-started-heres-what-employers-need-to-know-and-do
https://www.xero.com/au/guides/qualifying-earnings-payday-super/
https://help.myob.com.au/advanced/Docs/Published/UserGuide/PP__Setting_Up_Qualifying_Earnings_AU.html
https://www.legislation.gov.au/C2025A00057/asmade/2025-11-06/text/1/pdf</t>
  </si>
  <si>
    <t xml:space="preserve">Last updated 22 July 2026 (as the page states it)
Published Saturday 25 July 2026
Copyright 2023 (its example uses the 2026–27 financial year)
Assented 6 Nov 2025; replaced authorised version registered 17 Nov 2025; commences 1 July 2026 (s 2)</t>
  </si>
  <si>
    <t xml:space="preserve">Primary: ATO
Primary: vendor, own product
Primary: vendor, own product
Primary: legislation</t>
  </si>
  <si>
    <t xml:space="preserve">The rate is cited to the ATO Community page (read through a page-reading tool, 31 Oct 2026; the ATO site refuses direct downloads).</t>
  </si>
  <si>
    <t xml:space="preserve">Invented names and figures. Change the Counted column to see how one item moves the super. The rate is 12%, the rate the ATO Community page “Payday Super has started” gives (the same rate Xero and MYOB give for 2026–27).</t>
  </si>
</sst>
</file>

<file path=xl/styles.xml><?xml version="1.0" encoding="utf-8"?>
<styleSheet xmlns="http://schemas.openxmlformats.org/spreadsheetml/2006/main">
  <numFmts count="5">
    <numFmt numFmtId="164" formatCode="General"/>
    <numFmt numFmtId="165" formatCode="ddd\ d\ mmm\ yyyy"/>
    <numFmt numFmtId="166" formatCode="0"/>
    <numFmt numFmtId="167" formatCode="0%"/>
    <numFmt numFmtId="168" formatCode="\$#,##0.00"/>
  </numFmts>
  <fonts count="17">
    <font>
      <sz val="11"/>
      <color theme="1"/>
      <name val="Calibri"/>
      <family val="2"/>
      <charset val="1"/>
    </font>
    <font>
      <sz val="10"/>
      <name val="Arial"/>
      <family val="0"/>
    </font>
    <font>
      <sz val="10"/>
      <name val="Arial"/>
      <family val="0"/>
    </font>
    <font>
      <sz val="10"/>
      <name val="Arial"/>
      <family val="0"/>
    </font>
    <font>
      <b val="true"/>
      <sz val="16"/>
      <color rgb="FF1F1F1F"/>
      <name val="Calibri"/>
      <family val="0"/>
      <charset val="1"/>
    </font>
    <font>
      <i val="true"/>
      <sz val="10"/>
      <color rgb="FF555555"/>
      <name val="Calibri"/>
      <family val="0"/>
      <charset val="1"/>
    </font>
    <font>
      <b val="true"/>
      <sz val="11"/>
      <color rgb="FF9A3412"/>
      <name val="Calibri"/>
      <family val="0"/>
      <charset val="1"/>
    </font>
    <font>
      <sz val="10"/>
      <name val="Calibri"/>
      <family val="0"/>
      <charset val="1"/>
    </font>
    <font>
      <b val="true"/>
      <sz val="12"/>
      <color rgb="FF1F1F1F"/>
      <name val="Calibri"/>
      <family val="0"/>
      <charset val="1"/>
    </font>
    <font>
      <b val="true"/>
      <sz val="14"/>
      <name val="Calibri"/>
      <family val="0"/>
      <charset val="1"/>
    </font>
    <font>
      <i val="true"/>
      <sz val="10"/>
      <name val="Calibri"/>
      <family val="0"/>
      <charset val="1"/>
    </font>
    <font>
      <b val="true"/>
      <sz val="11"/>
      <color rgb="FFFFFFFF"/>
      <name val="Calibri"/>
      <family val="0"/>
      <charset val="1"/>
    </font>
    <font>
      <b val="true"/>
      <sz val="10"/>
      <name val="Calibri"/>
      <family val="0"/>
      <charset val="1"/>
    </font>
    <font>
      <i val="true"/>
      <sz val="10"/>
      <name val="Cambria"/>
      <family val="0"/>
      <charset val="1"/>
    </font>
    <font>
      <b val="true"/>
      <sz val="11"/>
      <name val="Cambria"/>
      <family val="0"/>
      <charset val="1"/>
    </font>
    <font>
      <i val="true"/>
      <sz val="9"/>
      <name val="Cambria"/>
      <family val="0"/>
      <charset val="1"/>
    </font>
    <font>
      <b val="true"/>
      <sz val="10"/>
      <name val="Cambria"/>
      <family val="0"/>
      <charset val="1"/>
    </font>
  </fonts>
  <fills count="6">
    <fill>
      <patternFill patternType="none"/>
    </fill>
    <fill>
      <patternFill patternType="gray125"/>
    </fill>
    <fill>
      <patternFill patternType="solid">
        <fgColor rgb="FFFFF4DC"/>
        <bgColor rgb="FFFFFBD6"/>
      </patternFill>
    </fill>
    <fill>
      <patternFill patternType="solid">
        <fgColor rgb="FF1F1F1F"/>
        <bgColor rgb="FF333300"/>
      </patternFill>
    </fill>
    <fill>
      <patternFill patternType="solid">
        <fgColor rgb="FFFFFBD6"/>
        <bgColor rgb="FFFFF4DC"/>
      </patternFill>
    </fill>
    <fill>
      <patternFill patternType="solid">
        <fgColor rgb="FFFDE2E2"/>
        <bgColor rgb="FFFFF4DC"/>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3" borderId="1" xfId="0" applyFont="true" applyBorder="tru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5" fontId="7" fillId="4" borderId="1" xfId="0" applyFont="true" applyBorder="true" applyAlignment="true" applyProtection="false">
      <alignment horizontal="general" vertical="top" textRotation="0" wrapText="true" indent="0" shrinkToFit="false"/>
      <protection locked="true" hidden="false"/>
    </xf>
    <xf numFmtId="164" fontId="7" fillId="5" borderId="1" xfId="0" applyFont="true" applyBorder="tru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0" fillId="4" borderId="1" xfId="0" applyFont="fals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xf numFmtId="165" fontId="16" fillId="0" borderId="1" xfId="0" applyFont="true" applyBorder="true" applyAlignment="false" applyProtection="false">
      <alignment horizontal="general" vertical="bottom" textRotation="0" wrapText="false" indent="0" shrinkToFit="false"/>
      <protection locked="true" hidden="false"/>
    </xf>
    <xf numFmtId="166" fontId="16" fillId="0" borderId="1"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true" applyAlignment="true" applyProtection="false">
      <alignment horizontal="general" vertical="top" textRotation="0" wrapText="true" indent="0" shrinkToFit="false"/>
      <protection locked="true" hidden="false"/>
    </xf>
    <xf numFmtId="167" fontId="0" fillId="4" borderId="1" xfId="0" applyFont="false" applyBorder="true" applyAlignment="false" applyProtection="false">
      <alignment horizontal="general" vertical="bottom" textRotation="0" wrapText="false" indent="0" shrinkToFit="false"/>
      <protection locked="true" hidden="false"/>
    </xf>
    <xf numFmtId="168" fontId="7" fillId="0" borderId="1" xfId="0" applyFont="true" applyBorder="true" applyAlignment="true" applyProtection="false">
      <alignment horizontal="general" vertical="top" textRotation="0" wrapText="true" indent="0" shrinkToFit="false"/>
      <protection locked="true" hidden="false"/>
    </xf>
    <xf numFmtId="168" fontId="14" fillId="0" borderId="0" xfId="0" applyFont="tru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8" fontId="7" fillId="0" borderId="1" xfId="0" applyFont="true" applyBorder="true" applyAlignment="false" applyProtection="false">
      <alignment horizontal="general" vertical="bottom" textRotation="0" wrapText="false" indent="0" shrinkToFit="false"/>
      <protection locked="true" hidden="false"/>
    </xf>
    <xf numFmtId="164" fontId="11" fillId="3"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64" fontId="7"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1F1F1F"/>
          <bgColor rgb="FF000000"/>
        </patternFill>
      </fill>
    </dxf>
    <dxf>
      <fill>
        <patternFill patternType="solid">
          <fgColor rgb="FFFDE2E2"/>
          <bgColor rgb="FF000000"/>
        </patternFill>
      </fill>
    </dxf>
    <dxf>
      <fill>
        <patternFill patternType="solid">
          <bgColor rgb="FF000000"/>
        </patternFill>
      </fill>
    </dxf>
    <dxf>
      <fill>
        <patternFill patternType="solid">
          <fgColor rgb="FFFFFFFF"/>
          <bgColor rgb="FF000000"/>
        </patternFill>
      </fill>
    </dxf>
    <dxf>
      <fill>
        <patternFill patternType="solid">
          <fgColor rgb="FFFFFBD6"/>
          <bgColor rgb="FF000000"/>
        </patternFill>
      </fill>
    </dxf>
    <dxf>
      <fill>
        <patternFill>
          <bgColor rgb="FFC6EFCE"/>
        </patternFill>
      </fill>
    </dxf>
    <dxf>
      <fill>
        <patternFill>
          <bgColor rgb="FFFFC7CE"/>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BD6"/>
      <rgbColor rgb="FFCCFFFF"/>
      <rgbColor rgb="FF660066"/>
      <rgbColor rgb="FFFF8080"/>
      <rgbColor rgb="FF0066CC"/>
      <rgbColor rgb="FFFDE2E2"/>
      <rgbColor rgb="FF000080"/>
      <rgbColor rgb="FFFF00FF"/>
      <rgbColor rgb="FFFFFF00"/>
      <rgbColor rgb="FF00FFFF"/>
      <rgbColor rgb="FF800080"/>
      <rgbColor rgb="FF800000"/>
      <rgbColor rgb="FF008080"/>
      <rgbColor rgb="FF0000FF"/>
      <rgbColor rgb="FF00CCFF"/>
      <rgbColor rgb="FFCCFFFF"/>
      <rgbColor rgb="FFC6EFCE"/>
      <rgbColor rgb="FFFFF4DC"/>
      <rgbColor rgb="FF99CCFF"/>
      <rgbColor rgb="FFFF99CC"/>
      <rgbColor rgb="FFCC99FF"/>
      <rgbColor rgb="FFFFC7CE"/>
      <rgbColor rgb="FF3366FF"/>
      <rgbColor rgb="FF33CCCC"/>
      <rgbColor rgb="FF99CC00"/>
      <rgbColor rgb="FFFFCC00"/>
      <rgbColor rgb="FFFF9900"/>
      <rgbColor rgb="FFFF6600"/>
      <rgbColor rgb="FF555555"/>
      <rgbColor rgb="FF969696"/>
      <rgbColor rgb="FF003366"/>
      <rgbColor rgb="FF339966"/>
      <rgbColor rgb="FF003300"/>
      <rgbColor rgb="FF333300"/>
      <rgbColor rgb="FF9A3412"/>
      <rgbColor rgb="FF993366"/>
      <rgbColor rgb="FF333399"/>
      <rgbColor rgb="FF1F1F1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1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1" customFormat="false" ht="20.85" hidden="false" customHeight="false" outlineLevel="0" collapsed="false">
      <c r="B1" s="1" t="s">
        <v>0</v>
      </c>
    </row>
    <row r="2" customFormat="false" ht="15" hidden="false" customHeight="false" outlineLevel="0" collapsed="false">
      <c r="B2" s="2" t="s">
        <v>1</v>
      </c>
    </row>
    <row r="3" customFormat="false" ht="15" hidden="false" customHeight="false" outlineLevel="0" collapsed="false">
      <c r="B3" s="3" t="s">
        <v>2</v>
      </c>
    </row>
    <row r="4" customFormat="false" ht="15" hidden="false" customHeight="false" outlineLevel="0" collapsed="false">
      <c r="B4" s="4"/>
    </row>
    <row r="5" customFormat="false" ht="15" hidden="false" customHeight="false" outlineLevel="0" collapsed="false">
      <c r="B5" s="5" t="s">
        <v>3</v>
      </c>
    </row>
    <row r="6" customFormat="false" ht="15" hidden="false" customHeight="false" outlineLevel="0" collapsed="false">
      <c r="B6" s="4" t="s">
        <v>4</v>
      </c>
    </row>
    <row r="7" customFormat="false" ht="30" hidden="false" customHeight="true" outlineLevel="0" collapsed="false">
      <c r="B7" s="4" t="s">
        <v>5</v>
      </c>
    </row>
    <row r="8" customFormat="false" ht="30" hidden="false" customHeight="true" outlineLevel="0" collapsed="false">
      <c r="B8" s="4" t="s">
        <v>6</v>
      </c>
    </row>
    <row r="9" customFormat="false" ht="30" hidden="false" customHeight="true" outlineLevel="0" collapsed="false">
      <c r="B9" s="4" t="s">
        <v>7</v>
      </c>
    </row>
    <row r="10" customFormat="false" ht="15" hidden="false" customHeight="false" outlineLevel="0" collapsed="false">
      <c r="B10" s="4" t="s">
        <v>8</v>
      </c>
    </row>
    <row r="11" customFormat="false" ht="15" hidden="false" customHeight="false" outlineLevel="0" collapsed="false">
      <c r="B11" s="4"/>
    </row>
    <row r="12" customFormat="false" ht="15" hidden="false" customHeight="false" outlineLevel="0" collapsed="false">
      <c r="B12" s="5" t="s">
        <v>9</v>
      </c>
    </row>
    <row r="13" customFormat="false" ht="45" hidden="false" customHeight="true" outlineLevel="0" collapsed="false">
      <c r="B13" s="4" t="s">
        <v>10</v>
      </c>
    </row>
    <row r="14" customFormat="false" ht="15" hidden="false" customHeight="false" outlineLevel="0" collapsed="false">
      <c r="B14" s="4"/>
    </row>
    <row r="15" customFormat="false" ht="15" hidden="false" customHeight="false" outlineLevel="0" collapsed="false">
      <c r="B15" s="5" t="s">
        <v>11</v>
      </c>
    </row>
    <row r="16" customFormat="false" ht="30" hidden="false" customHeight="true" outlineLevel="0" collapsed="false">
      <c r="B16" s="4" t="s">
        <v>12</v>
      </c>
    </row>
    <row r="17" customFormat="false" ht="15" hidden="false" customHeight="false" outlineLevel="0" collapsed="false">
      <c r="B17" s="4"/>
    </row>
    <row r="18" customFormat="false" ht="30" hidden="false" customHeight="true" outlineLevel="0" collapsed="false">
      <c r="B18" s="2"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4"/>
    <col collapsed="false" customWidth="true" hidden="false" outlineLevel="0" max="3" min="3" style="0" width="38"/>
    <col collapsed="false" customWidth="true" hidden="false" outlineLevel="0" max="4" min="4" style="0" width="48"/>
    <col collapsed="false" customWidth="true" hidden="false" outlineLevel="0" max="6" min="5" style="0" width="34"/>
    <col collapsed="false" customWidth="true" hidden="false" outlineLevel="0" max="7" min="7" style="0" width="26"/>
    <col collapsed="false" customWidth="true" hidden="false" outlineLevel="0" max="8" min="8" style="0" width="18"/>
    <col collapsed="false" customWidth="true" hidden="false" outlineLevel="0" max="10" min="9" style="0" width="40"/>
    <col collapsed="false" customWidth="true" hidden="false" outlineLevel="0" max="11" min="11" style="0" width="38"/>
    <col collapsed="false" customWidth="true" hidden="false" outlineLevel="0" max="12" min="12" style="0" width="20"/>
    <col collapsed="false" customWidth="true" hidden="false" outlineLevel="0" max="13" min="13" style="0" width="12"/>
    <col collapsed="false" customWidth="true" hidden="false" outlineLevel="0" max="14" min="14" style="0" width="10"/>
    <col collapsed="false" customWidth="true" hidden="false" outlineLevel="0" max="15" min="15" style="0" width="24"/>
    <col collapsed="false" customWidth="true" hidden="false" outlineLevel="0" max="16" min="16" style="0" width="40"/>
  </cols>
  <sheetData>
    <row r="1" customFormat="false" ht="17.35" hidden="false" customHeight="false" outlineLevel="0" collapsed="false">
      <c r="A1" s="6" t="s">
        <v>14</v>
      </c>
    </row>
    <row r="2" customFormat="false" ht="15" hidden="false" customHeight="false" outlineLevel="0" collapsed="false">
      <c r="A2" s="7" t="s">
        <v>15</v>
      </c>
    </row>
    <row r="4" customFormat="false" ht="31.5" hidden="false" customHeight="true" outlineLevel="0" collapsed="false">
      <c r="A4" s="8" t="s">
        <v>16</v>
      </c>
      <c r="B4" s="8" t="s">
        <v>17</v>
      </c>
      <c r="C4" s="8" t="s">
        <v>18</v>
      </c>
      <c r="D4" s="8" t="s">
        <v>19</v>
      </c>
      <c r="E4" s="8" t="s">
        <v>20</v>
      </c>
      <c r="F4" s="8" t="s">
        <v>21</v>
      </c>
      <c r="G4" s="8" t="s">
        <v>22</v>
      </c>
      <c r="H4" s="8" t="s">
        <v>23</v>
      </c>
      <c r="I4" s="8" t="s">
        <v>24</v>
      </c>
      <c r="J4" s="8" t="s">
        <v>25</v>
      </c>
      <c r="K4" s="8" t="s">
        <v>26</v>
      </c>
      <c r="L4" s="8" t="s">
        <v>27</v>
      </c>
      <c r="M4" s="8" t="s">
        <v>28</v>
      </c>
      <c r="N4" s="8" t="s">
        <v>29</v>
      </c>
      <c r="O4" s="8" t="s">
        <v>30</v>
      </c>
      <c r="P4" s="8" t="s">
        <v>31</v>
      </c>
    </row>
    <row r="5" customFormat="false" ht="90.75" hidden="false" customHeight="true" outlineLevel="0" collapsed="false">
      <c r="A5" s="9" t="n">
        <v>1</v>
      </c>
      <c r="B5" s="9" t="s">
        <v>32</v>
      </c>
      <c r="C5" s="9" t="s">
        <v>33</v>
      </c>
      <c r="D5" s="9" t="s">
        <v>34</v>
      </c>
      <c r="E5" s="9" t="s">
        <v>35</v>
      </c>
      <c r="F5" s="9" t="s">
        <v>36</v>
      </c>
      <c r="G5" s="9" t="s">
        <v>37</v>
      </c>
      <c r="H5" s="9" t="s">
        <v>38</v>
      </c>
      <c r="I5" s="9" t="s">
        <v>39</v>
      </c>
      <c r="J5" s="9" t="s">
        <v>40</v>
      </c>
      <c r="K5" s="9" t="s">
        <v>41</v>
      </c>
      <c r="L5" s="10"/>
      <c r="M5" s="11"/>
      <c r="N5" s="10"/>
      <c r="O5" s="10"/>
      <c r="P5" s="9" t="s">
        <v>42</v>
      </c>
    </row>
    <row r="6" customFormat="false" ht="117" hidden="false" customHeight="true" outlineLevel="0" collapsed="false">
      <c r="A6" s="9" t="n">
        <v>2</v>
      </c>
      <c r="B6" s="9" t="s">
        <v>32</v>
      </c>
      <c r="C6" s="9" t="s">
        <v>43</v>
      </c>
      <c r="D6" s="9" t="s">
        <v>44</v>
      </c>
      <c r="E6" s="9" t="s">
        <v>45</v>
      </c>
      <c r="F6" s="9" t="s">
        <v>46</v>
      </c>
      <c r="G6" s="9" t="s">
        <v>47</v>
      </c>
      <c r="H6" s="9" t="s">
        <v>48</v>
      </c>
      <c r="I6" s="9" t="s">
        <v>49</v>
      </c>
      <c r="J6" s="9" t="s">
        <v>50</v>
      </c>
      <c r="K6" s="9" t="s">
        <v>51</v>
      </c>
      <c r="L6" s="10"/>
      <c r="M6" s="11"/>
      <c r="N6" s="10"/>
      <c r="O6" s="10"/>
      <c r="P6" s="9" t="s">
        <v>52</v>
      </c>
    </row>
    <row r="7" customFormat="false" ht="150" hidden="false" customHeight="true" outlineLevel="0" collapsed="false">
      <c r="A7" s="12" t="n">
        <v>3</v>
      </c>
      <c r="B7" s="12" t="s">
        <v>53</v>
      </c>
      <c r="C7" s="12" t="s">
        <v>54</v>
      </c>
      <c r="D7" s="9" t="s">
        <v>256</v>
      </c>
      <c r="E7" s="9" t="s">
        <v>257</v>
      </c>
      <c r="F7" s="9" t="s">
        <v>258</v>
      </c>
      <c r="G7" s="9" t="s">
        <v>259</v>
      </c>
      <c r="H7" s="9" t="s">
        <v>260</v>
      </c>
      <c r="I7" s="9" t="s">
        <v>60</v>
      </c>
      <c r="J7" s="9" t="s">
        <v>61</v>
      </c>
      <c r="K7" s="9" t="s">
        <v>62</v>
      </c>
      <c r="L7" s="10"/>
      <c r="M7" s="11"/>
      <c r="N7" s="10"/>
      <c r="O7" s="10"/>
      <c r="P7" s="12" t="s">
        <v>261</v>
      </c>
    </row>
    <row r="8" customFormat="false" ht="78" hidden="false" customHeight="true" outlineLevel="0" collapsed="false">
      <c r="A8" s="9" t="n">
        <v>4</v>
      </c>
      <c r="B8" s="9" t="s">
        <v>53</v>
      </c>
      <c r="C8" s="9" t="s">
        <v>64</v>
      </c>
      <c r="D8" s="9" t="s">
        <v>65</v>
      </c>
      <c r="E8" s="9" t="s">
        <v>66</v>
      </c>
      <c r="F8" s="9" t="s">
        <v>67</v>
      </c>
      <c r="G8" s="9" t="s">
        <v>68</v>
      </c>
      <c r="H8" s="9" t="s">
        <v>69</v>
      </c>
      <c r="I8" s="9" t="s">
        <v>70</v>
      </c>
      <c r="J8" s="9" t="s">
        <v>71</v>
      </c>
      <c r="K8" s="9" t="s">
        <v>51</v>
      </c>
      <c r="L8" s="10"/>
      <c r="M8" s="11"/>
      <c r="N8" s="10"/>
      <c r="O8" s="10"/>
      <c r="P8" s="9" t="s">
        <v>72</v>
      </c>
    </row>
    <row r="9" customFormat="false" ht="90.75" hidden="false" customHeight="true" outlineLevel="0" collapsed="false">
      <c r="A9" s="12" t="n">
        <v>5</v>
      </c>
      <c r="B9" s="12" t="s">
        <v>73</v>
      </c>
      <c r="C9" s="12" t="s">
        <v>74</v>
      </c>
      <c r="D9" s="9" t="s">
        <v>75</v>
      </c>
      <c r="E9" s="9" t="s">
        <v>76</v>
      </c>
      <c r="F9" s="9" t="s">
        <v>77</v>
      </c>
      <c r="G9" s="9" t="s">
        <v>78</v>
      </c>
      <c r="H9" s="9" t="s">
        <v>79</v>
      </c>
      <c r="I9" s="9" t="s">
        <v>80</v>
      </c>
      <c r="J9" s="9" t="s">
        <v>81</v>
      </c>
      <c r="K9" s="9" t="s">
        <v>51</v>
      </c>
      <c r="L9" s="10"/>
      <c r="M9" s="11"/>
      <c r="N9" s="10"/>
      <c r="O9" s="10"/>
      <c r="P9" s="12" t="s">
        <v>82</v>
      </c>
    </row>
    <row r="10" customFormat="false" ht="64.5" hidden="false" customHeight="true" outlineLevel="0" collapsed="false">
      <c r="A10" s="9" t="n">
        <v>6</v>
      </c>
      <c r="B10" s="9" t="s">
        <v>83</v>
      </c>
      <c r="C10" s="9" t="s">
        <v>84</v>
      </c>
      <c r="D10" s="9" t="s">
        <v>85</v>
      </c>
      <c r="E10" s="9" t="s">
        <v>86</v>
      </c>
      <c r="F10" s="9" t="s">
        <v>87</v>
      </c>
      <c r="G10" s="9" t="s">
        <v>88</v>
      </c>
      <c r="H10" s="9" t="s">
        <v>89</v>
      </c>
      <c r="I10" s="9" t="s">
        <v>90</v>
      </c>
      <c r="J10" s="9" t="s">
        <v>51</v>
      </c>
      <c r="K10" s="9" t="s">
        <v>51</v>
      </c>
      <c r="L10" s="10"/>
      <c r="M10" s="11"/>
      <c r="N10" s="10"/>
      <c r="O10" s="10"/>
      <c r="P10" s="9" t="s">
        <v>91</v>
      </c>
    </row>
    <row r="11" customFormat="false" ht="129.75" hidden="false" customHeight="true" outlineLevel="0" collapsed="false">
      <c r="A11" s="9" t="n">
        <v>7</v>
      </c>
      <c r="B11" s="9" t="s">
        <v>83</v>
      </c>
      <c r="C11" s="9" t="s">
        <v>92</v>
      </c>
      <c r="D11" s="9" t="s">
        <v>93</v>
      </c>
      <c r="E11" s="9" t="s">
        <v>94</v>
      </c>
      <c r="F11" s="9" t="s">
        <v>95</v>
      </c>
      <c r="G11" s="9" t="s">
        <v>96</v>
      </c>
      <c r="H11" s="9" t="s">
        <v>97</v>
      </c>
      <c r="I11" s="9" t="s">
        <v>98</v>
      </c>
      <c r="J11" s="9" t="s">
        <v>99</v>
      </c>
      <c r="K11" s="9" t="s">
        <v>100</v>
      </c>
      <c r="L11" s="10"/>
      <c r="M11" s="11"/>
      <c r="N11" s="10"/>
      <c r="O11" s="10"/>
      <c r="P11" s="9" t="s">
        <v>101</v>
      </c>
    </row>
    <row r="12" customFormat="false" ht="90.75" hidden="false" customHeight="true" outlineLevel="0" collapsed="false">
      <c r="A12" s="9" t="n">
        <v>8</v>
      </c>
      <c r="B12" s="9" t="s">
        <v>83</v>
      </c>
      <c r="C12" s="9" t="s">
        <v>102</v>
      </c>
      <c r="D12" s="9" t="s">
        <v>103</v>
      </c>
      <c r="E12" s="9" t="s">
        <v>104</v>
      </c>
      <c r="F12" s="9" t="s">
        <v>105</v>
      </c>
      <c r="G12" s="9" t="s">
        <v>106</v>
      </c>
      <c r="H12" s="9" t="s">
        <v>107</v>
      </c>
      <c r="I12" s="9" t="s">
        <v>108</v>
      </c>
      <c r="J12" s="9" t="s">
        <v>109</v>
      </c>
      <c r="K12" s="9" t="s">
        <v>51</v>
      </c>
      <c r="L12" s="10"/>
      <c r="M12" s="11"/>
      <c r="N12" s="10"/>
      <c r="O12" s="10"/>
      <c r="P12" s="9" t="s">
        <v>110</v>
      </c>
    </row>
    <row r="13" customFormat="false" ht="90.75" hidden="false" customHeight="true" outlineLevel="0" collapsed="false">
      <c r="A13" s="9" t="n">
        <v>9</v>
      </c>
      <c r="B13" s="9" t="s">
        <v>83</v>
      </c>
      <c r="C13" s="9" t="s">
        <v>111</v>
      </c>
      <c r="D13" s="9" t="s">
        <v>112</v>
      </c>
      <c r="E13" s="9" t="s">
        <v>104</v>
      </c>
      <c r="F13" s="9" t="s">
        <v>105</v>
      </c>
      <c r="G13" s="9" t="s">
        <v>106</v>
      </c>
      <c r="H13" s="9" t="s">
        <v>107</v>
      </c>
      <c r="I13" s="9" t="s">
        <v>113</v>
      </c>
      <c r="J13" s="9" t="s">
        <v>51</v>
      </c>
      <c r="K13" s="9" t="s">
        <v>51</v>
      </c>
      <c r="L13" s="10"/>
      <c r="M13" s="11"/>
      <c r="N13" s="10"/>
      <c r="O13" s="10"/>
      <c r="P13" s="9" t="s">
        <v>114</v>
      </c>
    </row>
    <row r="14" customFormat="false" ht="64.5" hidden="false" customHeight="true" outlineLevel="0" collapsed="false">
      <c r="A14" s="9" t="n">
        <v>10</v>
      </c>
      <c r="B14" s="9" t="s">
        <v>115</v>
      </c>
      <c r="C14" s="9" t="s">
        <v>116</v>
      </c>
      <c r="D14" s="9" t="s">
        <v>117</v>
      </c>
      <c r="E14" s="9" t="s">
        <v>118</v>
      </c>
      <c r="F14" s="9" t="s">
        <v>119</v>
      </c>
      <c r="G14" s="9" t="s">
        <v>120</v>
      </c>
      <c r="H14" s="9" t="s">
        <v>121</v>
      </c>
      <c r="I14" s="9" t="s">
        <v>122</v>
      </c>
      <c r="J14" s="9" t="s">
        <v>122</v>
      </c>
      <c r="K14" s="9" t="s">
        <v>122</v>
      </c>
      <c r="L14" s="10"/>
      <c r="M14" s="11"/>
      <c r="N14" s="10"/>
      <c r="O14" s="10"/>
      <c r="P14" s="9" t="s">
        <v>123</v>
      </c>
    </row>
    <row r="15" customFormat="false" ht="78" hidden="false" customHeight="true" outlineLevel="0" collapsed="false">
      <c r="A15" s="9" t="n">
        <v>11</v>
      </c>
      <c r="B15" s="9" t="s">
        <v>115</v>
      </c>
      <c r="C15" s="9" t="s">
        <v>124</v>
      </c>
      <c r="D15" s="9" t="s">
        <v>125</v>
      </c>
      <c r="E15" s="9" t="s">
        <v>126</v>
      </c>
      <c r="F15" s="9" t="s">
        <v>127</v>
      </c>
      <c r="G15" s="9" t="s">
        <v>128</v>
      </c>
      <c r="H15" s="9" t="s">
        <v>129</v>
      </c>
      <c r="I15" s="9" t="s">
        <v>130</v>
      </c>
      <c r="J15" s="9" t="s">
        <v>51</v>
      </c>
      <c r="K15" s="9" t="s">
        <v>51</v>
      </c>
      <c r="L15" s="10"/>
      <c r="M15" s="11"/>
      <c r="N15" s="10"/>
      <c r="O15" s="10"/>
      <c r="P15" s="9" t="s">
        <v>131</v>
      </c>
    </row>
    <row r="16" customFormat="false" ht="64.5" hidden="false" customHeight="true" outlineLevel="0" collapsed="false">
      <c r="A16" s="9" t="n">
        <v>12</v>
      </c>
      <c r="B16" s="9" t="s">
        <v>132</v>
      </c>
      <c r="C16" s="9" t="s">
        <v>133</v>
      </c>
      <c r="D16" s="9" t="s">
        <v>134</v>
      </c>
      <c r="E16" s="9" t="s">
        <v>135</v>
      </c>
      <c r="F16" s="9" t="s">
        <v>136</v>
      </c>
      <c r="G16" s="9" t="s">
        <v>137</v>
      </c>
      <c r="H16" s="9" t="s">
        <v>69</v>
      </c>
      <c r="I16" s="9" t="s">
        <v>138</v>
      </c>
      <c r="J16" s="9" t="s">
        <v>139</v>
      </c>
      <c r="K16" s="9" t="s">
        <v>51</v>
      </c>
      <c r="L16" s="10"/>
      <c r="M16" s="11"/>
      <c r="N16" s="10"/>
      <c r="O16" s="10"/>
      <c r="P16" s="9" t="s">
        <v>140</v>
      </c>
    </row>
    <row r="17" customFormat="false" ht="64.5" hidden="false" customHeight="true" outlineLevel="0" collapsed="false">
      <c r="A17" s="9" t="n">
        <v>13</v>
      </c>
      <c r="B17" s="9" t="s">
        <v>132</v>
      </c>
      <c r="C17" s="9" t="s">
        <v>141</v>
      </c>
      <c r="D17" s="9" t="s">
        <v>142</v>
      </c>
      <c r="E17" s="9" t="s">
        <v>35</v>
      </c>
      <c r="F17" s="9" t="s">
        <v>36</v>
      </c>
      <c r="G17" s="9" t="s">
        <v>37</v>
      </c>
      <c r="H17" s="9" t="s">
        <v>38</v>
      </c>
      <c r="I17" s="9" t="s">
        <v>51</v>
      </c>
      <c r="J17" s="9" t="s">
        <v>51</v>
      </c>
      <c r="K17" s="9" t="s">
        <v>51</v>
      </c>
      <c r="L17" s="10"/>
      <c r="M17" s="11"/>
      <c r="N17" s="10"/>
      <c r="O17" s="10"/>
      <c r="P17" s="9" t="s">
        <v>143</v>
      </c>
    </row>
    <row r="18" customFormat="false" ht="64.5" hidden="false" customHeight="true" outlineLevel="0" collapsed="false">
      <c r="A18" s="9" t="n">
        <v>14</v>
      </c>
      <c r="B18" s="9" t="s">
        <v>144</v>
      </c>
      <c r="C18" s="9" t="s">
        <v>145</v>
      </c>
      <c r="D18" s="9" t="s">
        <v>146</v>
      </c>
      <c r="E18" s="9" t="s">
        <v>35</v>
      </c>
      <c r="F18" s="9" t="s">
        <v>36</v>
      </c>
      <c r="G18" s="9" t="s">
        <v>37</v>
      </c>
      <c r="H18" s="9" t="s">
        <v>38</v>
      </c>
      <c r="I18" s="9" t="s">
        <v>51</v>
      </c>
      <c r="J18" s="9" t="s">
        <v>51</v>
      </c>
      <c r="K18" s="9" t="s">
        <v>51</v>
      </c>
      <c r="L18" s="10"/>
      <c r="M18" s="11"/>
      <c r="N18" s="10"/>
      <c r="O18" s="10"/>
      <c r="P18" s="9" t="s">
        <v>147</v>
      </c>
    </row>
    <row r="19" customFormat="false" ht="64.5" hidden="false" customHeight="true" outlineLevel="0" collapsed="false">
      <c r="A19" s="12" t="n">
        <v>15</v>
      </c>
      <c r="B19" s="12" t="s">
        <v>144</v>
      </c>
      <c r="C19" s="12" t="s">
        <v>148</v>
      </c>
      <c r="D19" s="9" t="s">
        <v>149</v>
      </c>
      <c r="E19" s="9" t="s">
        <v>35</v>
      </c>
      <c r="F19" s="9" t="s">
        <v>36</v>
      </c>
      <c r="G19" s="9" t="s">
        <v>37</v>
      </c>
      <c r="H19" s="9" t="s">
        <v>38</v>
      </c>
      <c r="I19" s="9" t="s">
        <v>51</v>
      </c>
      <c r="J19" s="9" t="s">
        <v>51</v>
      </c>
      <c r="K19" s="9" t="s">
        <v>51</v>
      </c>
      <c r="L19" s="10"/>
      <c r="M19" s="11"/>
      <c r="N19" s="10"/>
      <c r="O19" s="10"/>
      <c r="P19" s="12" t="s">
        <v>150</v>
      </c>
    </row>
    <row r="21" customFormat="false" ht="15" hidden="false" customHeight="false" outlineLevel="0" collapsed="false">
      <c r="C21" s="13" t="s">
        <v>151</v>
      </c>
      <c r="D21" s="13" t="str">
        <f aca="false">COUNTIF(N5:N19,"Y")&amp;" of "&amp;COUNTA(C5:C19)</f>
        <v>0 of 15</v>
      </c>
    </row>
  </sheetData>
  <autoFilter ref="A4:P19"/>
  <conditionalFormatting sqref="N5:N19">
    <cfRule type="expression" priority="2" aboveAverage="0" equalAverage="0" bottom="0" percent="0" rank="0" text="" dxfId="5">
      <formula>N5="Y"</formula>
    </cfRule>
    <cfRule type="expression" priority="3" aboveAverage="0" equalAverage="0" bottom="0" percent="0" rank="0" text="" dxfId="6">
      <formula>N5="N"</formula>
    </cfRule>
  </conditionalFormatting>
  <dataValidations count="1">
    <dataValidation allowBlank="true" errorStyle="stop" operator="between" showDropDown="false" showErrorMessage="false" showInputMessage="false" sqref="N5:N19" type="list">
      <formula1>"Y,N"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22"/>
    <col collapsed="false" customWidth="true" hidden="false" outlineLevel="0" max="3" min="3" style="0" width="70"/>
  </cols>
  <sheetData>
    <row r="1" customFormat="false" ht="17.35" hidden="false" customHeight="false" outlineLevel="0" collapsed="false">
      <c r="A1" s="6" t="s">
        <v>152</v>
      </c>
    </row>
    <row r="2" customFormat="false" ht="30" hidden="false" customHeight="true" outlineLevel="0" collapsed="false">
      <c r="A2" s="14" t="s">
        <v>153</v>
      </c>
      <c r="B2" s="14"/>
      <c r="C2" s="14"/>
    </row>
    <row r="3" customFormat="false" ht="15" hidden="false" customHeight="false" outlineLevel="0" collapsed="false">
      <c r="A3" s="15" t="s">
        <v>154</v>
      </c>
    </row>
    <row r="4" customFormat="false" ht="15" hidden="false" customHeight="false" outlineLevel="0" collapsed="false">
      <c r="A4" s="16" t="s">
        <v>155</v>
      </c>
      <c r="B4" s="17" t="n">
        <v>46332</v>
      </c>
      <c r="C4" s="18" t="s">
        <v>156</v>
      </c>
    </row>
    <row r="5" customFormat="false" ht="15" hidden="false" customHeight="false" outlineLevel="0" collapsed="false">
      <c r="A5" s="16" t="s">
        <v>157</v>
      </c>
      <c r="B5" s="19" t="n">
        <v>3</v>
      </c>
      <c r="C5" s="18" t="s">
        <v>158</v>
      </c>
    </row>
    <row r="7" customFormat="false" ht="36" hidden="false" customHeight="true" outlineLevel="0" collapsed="false">
      <c r="A7" s="15" t="s">
        <v>159</v>
      </c>
      <c r="C7" s="20" t="s">
        <v>160</v>
      </c>
    </row>
    <row r="8" customFormat="false" ht="15" hidden="false" customHeight="false" outlineLevel="0" collapsed="false">
      <c r="B8" s="17"/>
    </row>
    <row r="9" customFormat="false" ht="15" hidden="false" customHeight="false" outlineLevel="0" collapsed="false">
      <c r="B9" s="17"/>
    </row>
    <row r="10" customFormat="false" ht="15" hidden="false" customHeight="false" outlineLevel="0" collapsed="false">
      <c r="B10" s="17"/>
    </row>
    <row r="11" customFormat="false" ht="15" hidden="false" customHeight="false" outlineLevel="0" collapsed="false">
      <c r="B11" s="17"/>
    </row>
    <row r="12" customFormat="false" ht="15" hidden="false" customHeight="false" outlineLevel="0" collapsed="false">
      <c r="B12" s="17"/>
    </row>
    <row r="13" customFormat="false" ht="15" hidden="false" customHeight="false" outlineLevel="0" collapsed="false">
      <c r="B13" s="17"/>
    </row>
    <row r="15" customFormat="false" ht="15" hidden="false" customHeight="false" outlineLevel="0" collapsed="false">
      <c r="A15" s="15" t="s">
        <v>161</v>
      </c>
    </row>
    <row r="16" customFormat="false" ht="15" hidden="false" customHeight="false" outlineLevel="0" collapsed="false">
      <c r="A16" s="16" t="s">
        <v>162</v>
      </c>
      <c r="B16" s="21" t="n">
        <f aca="false">WORKDAY(B4,7,B8:B13)</f>
        <v>46343</v>
      </c>
      <c r="C16" s="20" t="s">
        <v>163</v>
      </c>
    </row>
    <row r="17" customFormat="false" ht="15" hidden="false" customHeight="false" outlineLevel="0" collapsed="false">
      <c r="A17" s="16" t="s">
        <v>164</v>
      </c>
      <c r="B17" s="22" t="n">
        <f aca="false">B16-B4</f>
        <v>11</v>
      </c>
      <c r="C17" s="18"/>
    </row>
    <row r="18" customFormat="false" ht="15" hidden="false" customHeight="false" outlineLevel="0" collapsed="false">
      <c r="A18" s="16" t="s">
        <v>165</v>
      </c>
      <c r="B18" s="21" t="n">
        <f aca="false">WORKDAY(B4,20,B8:B13)</f>
        <v>46360</v>
      </c>
      <c r="C18" s="18" t="s">
        <v>166</v>
      </c>
    </row>
    <row r="19" customFormat="false" ht="15" hidden="false" customHeight="false" outlineLevel="0" collapsed="false">
      <c r="A19" s="16" t="s">
        <v>164</v>
      </c>
      <c r="B19" s="22" t="n">
        <f aca="false">B18-B4</f>
        <v>28</v>
      </c>
      <c r="C19" s="18"/>
    </row>
    <row r="20" customFormat="false" ht="15" hidden="false" customHeight="false" outlineLevel="0" collapsed="false">
      <c r="A20" s="16" t="s">
        <v>167</v>
      </c>
      <c r="B20" s="21" t="n">
        <f aca="false">WORKDAY(B16,-B5,B8:B13)</f>
        <v>46338</v>
      </c>
      <c r="C20" s="18" t="s">
        <v>168</v>
      </c>
    </row>
    <row r="22" customFormat="false" ht="30" hidden="false" customHeight="true" outlineLevel="0" collapsed="false">
      <c r="A22" s="23" t="s">
        <v>169</v>
      </c>
      <c r="B22" s="23"/>
      <c r="C22" s="23"/>
    </row>
  </sheetData>
  <mergeCells count="2">
    <mergeCell ref="A2:C2"/>
    <mergeCell ref="A22:C2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4"/>
    <col collapsed="false" customWidth="true" hidden="false" outlineLevel="0" max="3" min="3" style="0" width="16"/>
    <col collapsed="false" customWidth="true" hidden="false" outlineLevel="0" max="4" min="4" style="0" width="14"/>
    <col collapsed="false" customWidth="true" hidden="false" outlineLevel="0" max="6" min="5" style="0" width="16"/>
    <col collapsed="false" customWidth="true" hidden="false" outlineLevel="0" max="7" min="7" style="0" width="62"/>
  </cols>
  <sheetData>
    <row r="1" customFormat="false" ht="17.35" hidden="false" customHeight="false" outlineLevel="0" collapsed="false">
      <c r="A1" s="6" t="s">
        <v>170</v>
      </c>
    </row>
    <row r="2" customFormat="false" ht="45" hidden="false" customHeight="true" outlineLevel="0" collapsed="false">
      <c r="A2" s="14" t="s">
        <v>262</v>
      </c>
      <c r="B2" s="14"/>
      <c r="C2" s="14"/>
      <c r="D2" s="14"/>
      <c r="E2" s="14"/>
      <c r="F2" s="14"/>
      <c r="G2" s="14"/>
    </row>
    <row r="4" customFormat="false" ht="15" hidden="false" customHeight="false" outlineLevel="0" collapsed="false">
      <c r="A4" s="0" t="s">
        <v>172</v>
      </c>
      <c r="B4" s="24" t="n">
        <v>0.12</v>
      </c>
    </row>
    <row r="6" customFormat="false" ht="28.35" hidden="false" customHeight="false" outlineLevel="0" collapsed="false">
      <c r="A6" s="8" t="s">
        <v>173</v>
      </c>
      <c r="B6" s="8" t="s">
        <v>174</v>
      </c>
      <c r="C6" s="8" t="s">
        <v>175</v>
      </c>
      <c r="D6" s="8" t="s">
        <v>176</v>
      </c>
      <c r="E6" s="8" t="s">
        <v>177</v>
      </c>
      <c r="F6" s="8" t="s">
        <v>178</v>
      </c>
      <c r="G6" s="8" t="s">
        <v>179</v>
      </c>
    </row>
    <row r="7" customFormat="false" ht="30" hidden="false" customHeight="true" outlineLevel="0" collapsed="false">
      <c r="A7" s="9" t="s">
        <v>180</v>
      </c>
      <c r="B7" s="9" t="s">
        <v>181</v>
      </c>
      <c r="C7" s="25" t="n">
        <v>2800</v>
      </c>
      <c r="D7" s="10" t="s">
        <v>182</v>
      </c>
      <c r="E7" s="25" t="n">
        <f aca="false">IF(D7="Yes",C7,0)</f>
        <v>2800</v>
      </c>
      <c r="F7" s="25" t="n">
        <f aca="false">ROUND(E7*$B$4,2)</f>
        <v>336</v>
      </c>
      <c r="G7" s="9" t="s">
        <v>183</v>
      </c>
    </row>
    <row r="8" customFormat="false" ht="30" hidden="false" customHeight="true" outlineLevel="0" collapsed="false">
      <c r="A8" s="9" t="s">
        <v>184</v>
      </c>
      <c r="B8" s="9" t="s">
        <v>185</v>
      </c>
      <c r="C8" s="25" t="n">
        <v>2400</v>
      </c>
      <c r="D8" s="10" t="s">
        <v>182</v>
      </c>
      <c r="E8" s="25" t="n">
        <f aca="false">IF(D8="Yes",C8,0)</f>
        <v>2400</v>
      </c>
      <c r="F8" s="25" t="n">
        <f aca="false">ROUND(E8*$B$4,2)</f>
        <v>288</v>
      </c>
      <c r="G8" s="9" t="s">
        <v>186</v>
      </c>
    </row>
    <row r="9" customFormat="false" ht="30" hidden="false" customHeight="true" outlineLevel="0" collapsed="false">
      <c r="A9" s="9" t="s">
        <v>187</v>
      </c>
      <c r="B9" s="9" t="s">
        <v>185</v>
      </c>
      <c r="C9" s="25" t="n">
        <v>120</v>
      </c>
      <c r="D9" s="10" t="s">
        <v>182</v>
      </c>
      <c r="E9" s="25" t="n">
        <f aca="false">IF(D9="Yes",C9,0)</f>
        <v>120</v>
      </c>
      <c r="F9" s="25" t="n">
        <f aca="false">ROUND(E9*$B$4,2)</f>
        <v>14.4</v>
      </c>
      <c r="G9" s="9" t="s">
        <v>188</v>
      </c>
    </row>
    <row r="10" customFormat="false" ht="30" hidden="false" customHeight="true" outlineLevel="0" collapsed="false">
      <c r="A10" s="9" t="s">
        <v>184</v>
      </c>
      <c r="B10" s="9" t="s">
        <v>189</v>
      </c>
      <c r="C10" s="25" t="n">
        <v>2000</v>
      </c>
      <c r="D10" s="10" t="s">
        <v>182</v>
      </c>
      <c r="E10" s="25" t="n">
        <f aca="false">IF(D10="Yes",C10,0)</f>
        <v>2000</v>
      </c>
      <c r="F10" s="25" t="n">
        <f aca="false">ROUND(E10*$B$4,2)</f>
        <v>240</v>
      </c>
      <c r="G10" s="9" t="s">
        <v>186</v>
      </c>
    </row>
    <row r="11" customFormat="false" ht="30" hidden="false" customHeight="true" outlineLevel="0" collapsed="false">
      <c r="A11" s="9" t="s">
        <v>190</v>
      </c>
      <c r="B11" s="9" t="s">
        <v>189</v>
      </c>
      <c r="C11" s="25" t="n">
        <v>500</v>
      </c>
      <c r="D11" s="10" t="s">
        <v>182</v>
      </c>
      <c r="E11" s="25" t="n">
        <f aca="false">IF(D11="Yes",C11,0)</f>
        <v>500</v>
      </c>
      <c r="F11" s="25" t="n">
        <f aca="false">ROUND(E11*$B$4,2)</f>
        <v>60</v>
      </c>
      <c r="G11" s="9" t="s">
        <v>191</v>
      </c>
    </row>
    <row r="12" customFormat="false" ht="30" hidden="false" customHeight="true" outlineLevel="0" collapsed="false">
      <c r="A12" s="9" t="s">
        <v>192</v>
      </c>
      <c r="B12" s="9" t="s">
        <v>193</v>
      </c>
      <c r="C12" s="25" t="n">
        <v>1900</v>
      </c>
      <c r="D12" s="10" t="s">
        <v>182</v>
      </c>
      <c r="E12" s="25" t="n">
        <f aca="false">IF(D12="Yes",C12,0)</f>
        <v>1900</v>
      </c>
      <c r="F12" s="25" t="n">
        <f aca="false">ROUND(E12*$B$4,2)</f>
        <v>228</v>
      </c>
      <c r="G12" s="9" t="s">
        <v>194</v>
      </c>
    </row>
    <row r="13" customFormat="false" ht="30" hidden="false" customHeight="true" outlineLevel="0" collapsed="false">
      <c r="A13" s="9" t="s">
        <v>195</v>
      </c>
      <c r="B13" s="9" t="s">
        <v>181</v>
      </c>
      <c r="C13" s="25" t="n">
        <v>150</v>
      </c>
      <c r="D13" s="10" t="s">
        <v>16</v>
      </c>
      <c r="E13" s="25" t="n">
        <f aca="false">IF(D13="Yes",C13,0)</f>
        <v>0</v>
      </c>
      <c r="F13" s="25" t="n">
        <f aca="false">ROUND(E13*$B$4,2)</f>
        <v>0</v>
      </c>
      <c r="G13" s="9" t="s">
        <v>196</v>
      </c>
    </row>
    <row r="15" customFormat="false" ht="15" hidden="false" customHeight="false" outlineLevel="0" collapsed="false">
      <c r="A15" s="15" t="s">
        <v>197</v>
      </c>
      <c r="C15" s="26" t="n">
        <f aca="false">SUM(C7:C13)</f>
        <v>9870</v>
      </c>
      <c r="E15" s="26" t="n">
        <f aca="false">SUM(E7:E13)</f>
        <v>9720</v>
      </c>
      <c r="F15" s="26" t="n">
        <f aca="false">SUM(F7:F13)</f>
        <v>1166.4</v>
      </c>
    </row>
    <row r="17" customFormat="false" ht="15" hidden="false" customHeight="false" outlineLevel="0" collapsed="false">
      <c r="A17" s="0" t="s">
        <v>198</v>
      </c>
      <c r="F17" s="27" t="n">
        <f aca="false">ROUND((E15+IF(D13="No",C13,0))*B4,2)</f>
        <v>1184.4</v>
      </c>
    </row>
    <row r="18" customFormat="false" ht="15" hidden="false" customHeight="false" outlineLevel="0" collapsed="false">
      <c r="A18" s="0" t="s">
        <v>199</v>
      </c>
      <c r="F18" s="26" t="n">
        <f aca="false">F17-F15</f>
        <v>18</v>
      </c>
    </row>
    <row r="19" customFormat="false" ht="15" hidden="false" customHeight="false" outlineLevel="0" collapsed="false">
      <c r="A19" s="0" t="s">
        <v>200</v>
      </c>
      <c r="F19" s="27" t="n">
        <f aca="false">F18*26</f>
        <v>468</v>
      </c>
    </row>
    <row r="20" customFormat="false" ht="15" hidden="false" customHeight="false" outlineLevel="0" collapsed="false">
      <c r="A20" s="15" t="s">
        <v>201</v>
      </c>
    </row>
    <row r="21" customFormat="false" ht="15" hidden="false" customHeight="false" outlineLevel="0" collapsed="false">
      <c r="A21" s="0" t="s">
        <v>181</v>
      </c>
      <c r="F21" s="27" t="n">
        <f aca="false">SUMIF($B$7:$B$13,A21,$F$7:$F$13)</f>
        <v>336</v>
      </c>
    </row>
    <row r="22" customFormat="false" ht="15" hidden="false" customHeight="false" outlineLevel="0" collapsed="false">
      <c r="A22" s="0" t="s">
        <v>185</v>
      </c>
      <c r="F22" s="27" t="n">
        <f aca="false">SUMIF($B$7:$B$13,A22,$F$7:$F$13)</f>
        <v>302.4</v>
      </c>
    </row>
    <row r="23" customFormat="false" ht="15" hidden="false" customHeight="false" outlineLevel="0" collapsed="false">
      <c r="A23" s="0" t="s">
        <v>189</v>
      </c>
      <c r="F23" s="27" t="n">
        <f aca="false">SUMIF($B$7:$B$13,A23,$F$7:$F$13)</f>
        <v>300</v>
      </c>
    </row>
    <row r="24" customFormat="false" ht="15" hidden="false" customHeight="false" outlineLevel="0" collapsed="false">
      <c r="A24" s="0" t="s">
        <v>193</v>
      </c>
      <c r="F24" s="27" t="n">
        <f aca="false">SUMIF($B$7:$B$13,A24,$F$7:$F$13)</f>
        <v>228</v>
      </c>
    </row>
  </sheetData>
  <mergeCells count="1">
    <mergeCell ref="A2:G2"/>
  </mergeCells>
  <dataValidations count="1">
    <dataValidation allowBlank="false" errorStyle="stop" operator="between" showDropDown="false" showErrorMessage="false" showInputMessage="false" sqref="D7:D13"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10"/>
    <col collapsed="false" customWidth="true" hidden="false" outlineLevel="0" max="4" min="3" style="0" width="14"/>
    <col collapsed="false" customWidth="true" hidden="false" outlineLevel="0" max="5" min="5" style="0" width="12"/>
    <col collapsed="false" customWidth="true" hidden="false" outlineLevel="0" max="6" min="6" style="0" width="40"/>
    <col collapsed="false" customWidth="true" hidden="false" outlineLevel="0" max="7" min="7" style="0" width="18"/>
    <col collapsed="false" customWidth="true" hidden="false" outlineLevel="0" max="8" min="8" style="0" width="14"/>
    <col collapsed="false" customWidth="true" hidden="false" outlineLevel="0" max="9" min="9" style="0" width="16"/>
    <col collapsed="false" customWidth="true" hidden="false" outlineLevel="0" max="10" min="10" style="0" width="18"/>
    <col collapsed="false" customWidth="true" hidden="false" outlineLevel="0" max="13" min="11" style="0" width="14"/>
  </cols>
  <sheetData>
    <row r="1" customFormat="false" ht="17.35" hidden="false" customHeight="false" outlineLevel="0" collapsed="false">
      <c r="A1" s="6" t="s">
        <v>202</v>
      </c>
    </row>
    <row r="2" customFormat="false" ht="15" hidden="false" customHeight="false" outlineLevel="0" collapsed="false">
      <c r="A2" s="28" t="s">
        <v>203</v>
      </c>
    </row>
    <row r="4" customFormat="false" ht="45.75" hidden="false" customHeight="true" outlineLevel="0" collapsed="false">
      <c r="A4" s="8" t="s">
        <v>204</v>
      </c>
      <c r="B4" s="8" t="s">
        <v>205</v>
      </c>
      <c r="C4" s="8" t="s">
        <v>206</v>
      </c>
      <c r="D4" s="8" t="s">
        <v>207</v>
      </c>
      <c r="E4" s="8" t="s">
        <v>175</v>
      </c>
      <c r="F4" s="8" t="s">
        <v>208</v>
      </c>
      <c r="G4" s="8" t="s">
        <v>27</v>
      </c>
      <c r="H4" s="8" t="s">
        <v>209</v>
      </c>
      <c r="I4" s="8" t="s">
        <v>210</v>
      </c>
      <c r="J4" s="8" t="s">
        <v>211</v>
      </c>
      <c r="K4" s="8" t="s">
        <v>212</v>
      </c>
      <c r="L4" s="8" t="s">
        <v>213</v>
      </c>
      <c r="M4" s="8" t="s">
        <v>214</v>
      </c>
    </row>
    <row r="5" customFormat="false" ht="15" hidden="false" customHeight="false" outlineLevel="0" collapsed="false">
      <c r="A5" s="29" t="n">
        <v>46336</v>
      </c>
      <c r="B5" s="30" t="s">
        <v>215</v>
      </c>
      <c r="C5" s="30" t="s">
        <v>185</v>
      </c>
      <c r="D5" s="30" t="s">
        <v>216</v>
      </c>
      <c r="E5" s="31" t="n">
        <v>302.4</v>
      </c>
      <c r="F5" s="30" t="s">
        <v>217</v>
      </c>
      <c r="G5" s="30" t="s">
        <v>181</v>
      </c>
      <c r="H5" s="29" t="n">
        <v>46337</v>
      </c>
      <c r="I5" s="29" t="n">
        <v>46343</v>
      </c>
      <c r="J5" s="30" t="n">
        <f aca="false">IF(OR(A5="",I5=""),"",NETWORKDAYS(A5,I5)-1)</f>
        <v>5</v>
      </c>
      <c r="K5" s="29" t="n">
        <v>46337</v>
      </c>
      <c r="L5" s="29" t="n">
        <v>46338</v>
      </c>
      <c r="M5" s="30" t="s">
        <v>218</v>
      </c>
    </row>
    <row r="6" customFormat="false" ht="15" hidden="false" customHeight="false" outlineLevel="0" collapsed="false">
      <c r="A6" s="29"/>
      <c r="B6" s="30"/>
      <c r="C6" s="30"/>
      <c r="D6" s="30"/>
      <c r="E6" s="31"/>
      <c r="F6" s="30"/>
      <c r="G6" s="30"/>
      <c r="H6" s="29"/>
      <c r="I6" s="29"/>
      <c r="J6" s="30" t="str">
        <f aca="false">IF(OR(A6="",I6=""),"",NETWORKDAYS(A6,I6)-1)</f>
        <v/>
      </c>
      <c r="K6" s="29"/>
      <c r="L6" s="29"/>
      <c r="M6" s="30"/>
    </row>
    <row r="7" customFormat="false" ht="15" hidden="false" customHeight="false" outlineLevel="0" collapsed="false">
      <c r="A7" s="29"/>
      <c r="B7" s="30"/>
      <c r="C7" s="30"/>
      <c r="D7" s="30"/>
      <c r="E7" s="31"/>
      <c r="F7" s="30"/>
      <c r="G7" s="30"/>
      <c r="H7" s="29"/>
      <c r="I7" s="29"/>
      <c r="J7" s="30" t="str">
        <f aca="false">IF(OR(A7="",I7=""),"",NETWORKDAYS(A7,I7)-1)</f>
        <v/>
      </c>
      <c r="K7" s="29"/>
      <c r="L7" s="29"/>
      <c r="M7" s="30"/>
    </row>
    <row r="8" customFormat="false" ht="15" hidden="false" customHeight="false" outlineLevel="0" collapsed="false">
      <c r="A8" s="29"/>
      <c r="B8" s="30"/>
      <c r="C8" s="30"/>
      <c r="D8" s="30"/>
      <c r="E8" s="31"/>
      <c r="F8" s="30"/>
      <c r="G8" s="30"/>
      <c r="H8" s="29"/>
      <c r="I8" s="29"/>
      <c r="J8" s="30" t="str">
        <f aca="false">IF(OR(A8="",I8=""),"",NETWORKDAYS(A8,I8)-1)</f>
        <v/>
      </c>
      <c r="K8" s="29"/>
      <c r="L8" s="29"/>
      <c r="M8" s="30"/>
    </row>
    <row r="9" customFormat="false" ht="15" hidden="false" customHeight="false" outlineLevel="0" collapsed="false">
      <c r="A9" s="29"/>
      <c r="B9" s="30"/>
      <c r="C9" s="30"/>
      <c r="D9" s="30"/>
      <c r="E9" s="31"/>
      <c r="F9" s="30"/>
      <c r="G9" s="30"/>
      <c r="H9" s="29"/>
      <c r="I9" s="29"/>
      <c r="J9" s="30" t="str">
        <f aca="false">IF(OR(A9="",I9=""),"",NETWORKDAYS(A9,I9)-1)</f>
        <v/>
      </c>
      <c r="K9" s="29"/>
      <c r="L9" s="29"/>
      <c r="M9" s="30"/>
    </row>
    <row r="10" customFormat="false" ht="15" hidden="false" customHeight="false" outlineLevel="0" collapsed="false">
      <c r="A10" s="29"/>
      <c r="B10" s="30"/>
      <c r="C10" s="30"/>
      <c r="D10" s="30"/>
      <c r="E10" s="31"/>
      <c r="F10" s="30"/>
      <c r="G10" s="30"/>
      <c r="H10" s="29"/>
      <c r="I10" s="29"/>
      <c r="J10" s="30" t="str">
        <f aca="false">IF(OR(A10="",I10=""),"",NETWORKDAYS(A10,I10)-1)</f>
        <v/>
      </c>
      <c r="K10" s="29"/>
      <c r="L10" s="29"/>
      <c r="M10" s="30"/>
    </row>
    <row r="11" customFormat="false" ht="15" hidden="false" customHeight="false" outlineLevel="0" collapsed="false">
      <c r="A11" s="29"/>
      <c r="B11" s="30"/>
      <c r="C11" s="30"/>
      <c r="D11" s="30"/>
      <c r="E11" s="31"/>
      <c r="F11" s="30"/>
      <c r="G11" s="30"/>
      <c r="H11" s="29"/>
      <c r="I11" s="29"/>
      <c r="J11" s="30" t="str">
        <f aca="false">IF(OR(A11="",I11=""),"",NETWORKDAYS(A11,I11)-1)</f>
        <v/>
      </c>
      <c r="K11" s="29"/>
      <c r="L11" s="29"/>
      <c r="M11" s="30"/>
    </row>
    <row r="12" customFormat="false" ht="15" hidden="false" customHeight="false" outlineLevel="0" collapsed="false">
      <c r="A12" s="29"/>
      <c r="B12" s="30"/>
      <c r="C12" s="30"/>
      <c r="D12" s="30"/>
      <c r="E12" s="31"/>
      <c r="F12" s="30"/>
      <c r="G12" s="30"/>
      <c r="H12" s="29"/>
      <c r="I12" s="29"/>
      <c r="J12" s="30" t="str">
        <f aca="false">IF(OR(A12="",I12=""),"",NETWORKDAYS(A12,I12)-1)</f>
        <v/>
      </c>
      <c r="K12" s="29"/>
      <c r="L12" s="29"/>
      <c r="M12" s="30"/>
    </row>
    <row r="13" customFormat="false" ht="15" hidden="false" customHeight="false" outlineLevel="0" collapsed="false">
      <c r="A13" s="29"/>
      <c r="B13" s="30"/>
      <c r="C13" s="30"/>
      <c r="D13" s="30"/>
      <c r="E13" s="31"/>
      <c r="F13" s="30"/>
      <c r="G13" s="30"/>
      <c r="H13" s="29"/>
      <c r="I13" s="29"/>
      <c r="J13" s="30" t="str">
        <f aca="false">IF(OR(A13="",I13=""),"",NETWORKDAYS(A13,I13)-1)</f>
        <v/>
      </c>
      <c r="K13" s="29"/>
      <c r="L13" s="29"/>
      <c r="M13" s="30"/>
    </row>
    <row r="14" customFormat="false" ht="15" hidden="false" customHeight="false" outlineLevel="0" collapsed="false">
      <c r="A14" s="29"/>
      <c r="B14" s="30"/>
      <c r="C14" s="30"/>
      <c r="D14" s="30"/>
      <c r="E14" s="31"/>
      <c r="F14" s="30"/>
      <c r="G14" s="30"/>
      <c r="H14" s="29"/>
      <c r="I14" s="29"/>
      <c r="J14" s="30" t="str">
        <f aca="false">IF(OR(A14="",I14=""),"",NETWORKDAYS(A14,I14)-1)</f>
        <v/>
      </c>
      <c r="K14" s="29"/>
      <c r="L14" s="29"/>
      <c r="M14" s="30"/>
    </row>
    <row r="15" customFormat="false" ht="15" hidden="false" customHeight="false" outlineLevel="0" collapsed="false">
      <c r="A15" s="29"/>
      <c r="B15" s="30"/>
      <c r="C15" s="30"/>
      <c r="D15" s="30"/>
      <c r="E15" s="31"/>
      <c r="F15" s="30"/>
      <c r="G15" s="30"/>
      <c r="H15" s="29"/>
      <c r="I15" s="29"/>
      <c r="J15" s="30" t="str">
        <f aca="false">IF(OR(A15="",I15=""),"",NETWORKDAYS(A15,I15)-1)</f>
        <v/>
      </c>
      <c r="K15" s="29"/>
      <c r="L15" s="29"/>
      <c r="M15" s="30"/>
    </row>
    <row r="16" customFormat="false" ht="15" hidden="false" customHeight="false" outlineLevel="0" collapsed="false">
      <c r="A16" s="29"/>
      <c r="B16" s="30"/>
      <c r="C16" s="30"/>
      <c r="D16" s="30"/>
      <c r="E16" s="31"/>
      <c r="F16" s="30"/>
      <c r="G16" s="30"/>
      <c r="H16" s="29"/>
      <c r="I16" s="29"/>
      <c r="J16" s="30" t="str">
        <f aca="false">IF(OR(A16="",I16=""),"",NETWORKDAYS(A16,I16)-1)</f>
        <v/>
      </c>
      <c r="K16" s="29"/>
      <c r="L16" s="29"/>
      <c r="M16" s="30"/>
    </row>
    <row r="17" customFormat="false" ht="15" hidden="false" customHeight="false" outlineLevel="0" collapsed="false">
      <c r="A17" s="29"/>
      <c r="B17" s="30"/>
      <c r="C17" s="30"/>
      <c r="D17" s="30"/>
      <c r="E17" s="31"/>
      <c r="F17" s="30"/>
      <c r="G17" s="30"/>
      <c r="H17" s="29"/>
      <c r="I17" s="29"/>
      <c r="J17" s="30" t="str">
        <f aca="false">IF(OR(A17="",I17=""),"",NETWORKDAYS(A17,I17)-1)</f>
        <v/>
      </c>
      <c r="K17" s="29"/>
      <c r="L17" s="29"/>
      <c r="M17" s="30"/>
    </row>
    <row r="18" customFormat="false" ht="15" hidden="false" customHeight="false" outlineLevel="0" collapsed="false">
      <c r="A18" s="29"/>
      <c r="B18" s="30"/>
      <c r="C18" s="30"/>
      <c r="D18" s="30"/>
      <c r="E18" s="31"/>
      <c r="F18" s="30"/>
      <c r="G18" s="30"/>
      <c r="H18" s="29"/>
      <c r="I18" s="29"/>
      <c r="J18" s="30" t="str">
        <f aca="false">IF(OR(A18="",I18=""),"",NETWORKDAYS(A18,I18)-1)</f>
        <v/>
      </c>
      <c r="K18" s="29"/>
      <c r="L18" s="29"/>
      <c r="M18" s="30"/>
    </row>
    <row r="19" customFormat="false" ht="15" hidden="false" customHeight="false" outlineLevel="0" collapsed="false">
      <c r="A19" s="29"/>
      <c r="B19" s="30"/>
      <c r="C19" s="30"/>
      <c r="D19" s="30"/>
      <c r="E19" s="31"/>
      <c r="F19" s="30"/>
      <c r="G19" s="30"/>
      <c r="H19" s="29"/>
      <c r="I19" s="29"/>
      <c r="J19" s="30" t="str">
        <f aca="false">IF(OR(A19="",I19=""),"",NETWORKDAYS(A19,I19)-1)</f>
        <v/>
      </c>
      <c r="K19" s="29"/>
      <c r="L19" s="29"/>
      <c r="M19" s="30"/>
    </row>
    <row r="20" customFormat="false" ht="15" hidden="false" customHeight="false" outlineLevel="0" collapsed="false">
      <c r="A20" s="29"/>
      <c r="B20" s="30"/>
      <c r="C20" s="30"/>
      <c r="D20" s="30"/>
      <c r="E20" s="31"/>
      <c r="F20" s="30"/>
      <c r="G20" s="30"/>
      <c r="H20" s="29"/>
      <c r="I20" s="29"/>
      <c r="J20" s="30" t="str">
        <f aca="false">IF(OR(A20="",I20=""),"",NETWORKDAYS(A20,I20)-1)</f>
        <v/>
      </c>
      <c r="K20" s="29"/>
      <c r="L20" s="29"/>
      <c r="M20" s="30"/>
    </row>
    <row r="21" customFormat="false" ht="15" hidden="false" customHeight="false" outlineLevel="0" collapsed="false">
      <c r="A21" s="29"/>
      <c r="B21" s="30"/>
      <c r="C21" s="30"/>
      <c r="D21" s="30"/>
      <c r="E21" s="31"/>
      <c r="F21" s="30"/>
      <c r="G21" s="30"/>
      <c r="H21" s="29"/>
      <c r="I21" s="29"/>
      <c r="J21" s="30" t="str">
        <f aca="false">IF(OR(A21="",I21=""),"",NETWORKDAYS(A21,I21)-1)</f>
        <v/>
      </c>
      <c r="K21" s="29"/>
      <c r="L21" s="29"/>
      <c r="M21" s="30"/>
    </row>
    <row r="22" customFormat="false" ht="15" hidden="false" customHeight="false" outlineLevel="0" collapsed="false">
      <c r="A22" s="29"/>
      <c r="B22" s="30"/>
      <c r="C22" s="30"/>
      <c r="D22" s="30"/>
      <c r="E22" s="31"/>
      <c r="F22" s="30"/>
      <c r="G22" s="30"/>
      <c r="H22" s="29"/>
      <c r="I22" s="29"/>
      <c r="J22" s="30" t="str">
        <f aca="false">IF(OR(A22="",I22=""),"",NETWORKDAYS(A22,I22)-1)</f>
        <v/>
      </c>
      <c r="K22" s="29"/>
      <c r="L22" s="29"/>
      <c r="M22" s="30"/>
    </row>
    <row r="23" customFormat="false" ht="15" hidden="false" customHeight="false" outlineLevel="0" collapsed="false">
      <c r="A23" s="29"/>
      <c r="B23" s="30"/>
      <c r="C23" s="30"/>
      <c r="D23" s="30"/>
      <c r="E23" s="31"/>
      <c r="F23" s="30"/>
      <c r="G23" s="30"/>
      <c r="H23" s="29"/>
      <c r="I23" s="29"/>
      <c r="J23" s="30" t="str">
        <f aca="false">IF(OR(A23="",I23=""),"",NETWORKDAYS(A23,I23)-1)</f>
        <v/>
      </c>
      <c r="K23" s="29"/>
      <c r="L23" s="29"/>
      <c r="M23" s="30"/>
    </row>
    <row r="24" customFormat="false" ht="15" hidden="false" customHeight="false" outlineLevel="0" collapsed="false">
      <c r="A24" s="29"/>
      <c r="B24" s="30"/>
      <c r="C24" s="30"/>
      <c r="D24" s="30"/>
      <c r="E24" s="31"/>
      <c r="F24" s="30"/>
      <c r="G24" s="30"/>
      <c r="H24" s="29"/>
      <c r="I24" s="29"/>
      <c r="J24" s="30" t="str">
        <f aca="false">IF(OR(A24="",I24=""),"",NETWORKDAYS(A24,I24)-1)</f>
        <v/>
      </c>
      <c r="K24" s="29"/>
      <c r="L24" s="29"/>
      <c r="M24" s="30"/>
    </row>
  </sheetData>
  <dataValidations count="1">
    <dataValidation allowBlank="true" errorStyle="stop" operator="between" showDropDown="false" showErrorMessage="false" showInputMessage="false" sqref="M5:M24" type="list">
      <formula1>"Open,Resubmitted,Closed"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0"/>
    <col collapsed="false" customWidth="true" hidden="false" outlineLevel="0" max="2" min="2" style="0" width="70"/>
    <col collapsed="false" customWidth="true" hidden="false" outlineLevel="0" max="3" min="3" style="0" width="26"/>
    <col collapsed="false" customWidth="true" hidden="false" outlineLevel="0" max="4" min="4" style="0" width="40"/>
    <col collapsed="false" customWidth="true" hidden="false" outlineLevel="0" max="5" min="5" style="0" width="24"/>
    <col collapsed="false" customWidth="true" hidden="false" outlineLevel="0" max="6" min="6" style="0" width="34"/>
  </cols>
  <sheetData>
    <row r="1" customFormat="false" ht="15" hidden="false" customHeight="false" outlineLevel="0" collapsed="false">
      <c r="A1" s="32" t="s">
        <v>219</v>
      </c>
      <c r="B1" s="32" t="s">
        <v>220</v>
      </c>
      <c r="C1" s="32" t="s">
        <v>221</v>
      </c>
      <c r="D1" s="32" t="s">
        <v>222</v>
      </c>
      <c r="E1" s="32" t="s">
        <v>223</v>
      </c>
      <c r="F1" s="32" t="s">
        <v>224</v>
      </c>
    </row>
    <row r="2" customFormat="false" ht="43.5" hidden="false" customHeight="true" outlineLevel="0" collapsed="false">
      <c r="A2" s="9" t="s">
        <v>35</v>
      </c>
      <c r="B2" s="9" t="s">
        <v>36</v>
      </c>
      <c r="C2" s="9" t="s">
        <v>225</v>
      </c>
      <c r="D2" s="9" t="s">
        <v>37</v>
      </c>
      <c r="E2" s="9" t="s">
        <v>38</v>
      </c>
      <c r="F2" s="9" t="s">
        <v>226</v>
      </c>
    </row>
    <row r="3" customFormat="false" ht="43.5" hidden="false" customHeight="true" outlineLevel="0" collapsed="false">
      <c r="A3" s="9" t="s">
        <v>118</v>
      </c>
      <c r="B3" s="9" t="s">
        <v>119</v>
      </c>
      <c r="C3" s="9" t="s">
        <v>227</v>
      </c>
      <c r="D3" s="9" t="s">
        <v>120</v>
      </c>
      <c r="E3" s="9" t="s">
        <v>121</v>
      </c>
      <c r="F3" s="9" t="s">
        <v>228</v>
      </c>
    </row>
    <row r="4" customFormat="false" ht="43.5" hidden="false" customHeight="true" outlineLevel="0" collapsed="false">
      <c r="A4" s="9" t="s">
        <v>86</v>
      </c>
      <c r="B4" s="9" t="s">
        <v>87</v>
      </c>
      <c r="C4" s="9" t="s">
        <v>229</v>
      </c>
      <c r="D4" s="9" t="s">
        <v>88</v>
      </c>
      <c r="E4" s="9" t="s">
        <v>89</v>
      </c>
      <c r="F4" s="9" t="s">
        <v>230</v>
      </c>
    </row>
    <row r="5" customFormat="false" ht="43.5" hidden="false" customHeight="true" outlineLevel="0" collapsed="false">
      <c r="A5" s="9" t="s">
        <v>231</v>
      </c>
      <c r="B5" s="9" t="s">
        <v>232</v>
      </c>
      <c r="C5" s="9" t="s">
        <v>229</v>
      </c>
      <c r="D5" s="9" t="s">
        <v>233</v>
      </c>
      <c r="E5" s="9" t="s">
        <v>89</v>
      </c>
      <c r="F5" s="9" t="s">
        <v>234</v>
      </c>
    </row>
    <row r="6" customFormat="false" ht="43.5" hidden="false" customHeight="true" outlineLevel="0" collapsed="false">
      <c r="A6" s="9" t="s">
        <v>235</v>
      </c>
      <c r="B6" s="9" t="s">
        <v>236</v>
      </c>
      <c r="C6" s="9" t="s">
        <v>237</v>
      </c>
      <c r="D6" s="9" t="s">
        <v>238</v>
      </c>
      <c r="E6" s="9" t="s">
        <v>89</v>
      </c>
      <c r="F6" s="9" t="s">
        <v>230</v>
      </c>
    </row>
    <row r="7" customFormat="false" ht="43.5" hidden="false" customHeight="true" outlineLevel="0" collapsed="false">
      <c r="A7" s="9" t="s">
        <v>239</v>
      </c>
      <c r="B7" s="9" t="s">
        <v>240</v>
      </c>
      <c r="C7" s="9" t="s">
        <v>237</v>
      </c>
      <c r="D7" s="9" t="s">
        <v>241</v>
      </c>
      <c r="E7" s="9" t="s">
        <v>89</v>
      </c>
      <c r="F7" s="9" t="s">
        <v>230</v>
      </c>
    </row>
    <row r="8" customFormat="false" ht="43.5" hidden="false" customHeight="true" outlineLevel="0" collapsed="false">
      <c r="A8" s="9" t="s">
        <v>242</v>
      </c>
      <c r="B8" s="9" t="s">
        <v>243</v>
      </c>
      <c r="C8" s="9" t="s">
        <v>26</v>
      </c>
      <c r="D8" s="9" t="s">
        <v>244</v>
      </c>
      <c r="E8" s="9" t="s">
        <v>89</v>
      </c>
      <c r="F8" s="9" t="s">
        <v>230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5" hidden="false" customHeight="false" outlineLevel="0" collapsed="false">
      <c r="A1" s="33" t="s">
        <v>245</v>
      </c>
    </row>
    <row r="2" customFormat="false" ht="15" hidden="false" customHeight="false" outlineLevel="0" collapsed="false">
      <c r="A2" s="34"/>
    </row>
    <row r="3" customFormat="false" ht="15" hidden="false" customHeight="false" outlineLevel="0" collapsed="false">
      <c r="A3" s="34" t="s">
        <v>246</v>
      </c>
    </row>
    <row r="4" customFormat="false" ht="15" hidden="false" customHeight="false" outlineLevel="0" collapsed="false">
      <c r="A4" s="34" t="s">
        <v>248</v>
      </c>
    </row>
    <row r="5" customFormat="false" ht="15" hidden="false" customHeight="false" outlineLevel="0" collapsed="false">
      <c r="A5" s="34" t="s">
        <v>249</v>
      </c>
    </row>
    <row r="6" customFormat="false" ht="15" hidden="false" customHeight="false" outlineLevel="0" collapsed="false">
      <c r="A6" s="34" t="s">
        <v>250</v>
      </c>
    </row>
    <row r="7" customFormat="false" ht="15" hidden="false" customHeight="false" outlineLevel="0" collapsed="false">
      <c r="A7" s="34" t="s">
        <v>251</v>
      </c>
    </row>
    <row r="8" customFormat="false" ht="15" hidden="false" customHeight="false" outlineLevel="0" collapsed="false">
      <c r="A8" s="34" t="s">
        <v>252</v>
      </c>
    </row>
    <row r="9" customFormat="false" ht="15" hidden="false" customHeight="false" outlineLevel="0" collapsed="false">
      <c r="A9" s="34" t="s">
        <v>253</v>
      </c>
    </row>
    <row r="10" customFormat="false" ht="15" hidden="false" customHeight="false" outlineLevel="0" collapsed="false">
      <c r="A10" s="34" t="s">
        <v>254</v>
      </c>
    </row>
    <row r="11" customFormat="false" ht="15" hidden="false" customHeight="false" outlineLevel="0" collapsed="false">
      <c r="A11" s="34" t="s">
        <v>255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2026-10-30T23:15:22Z</dcterms:created>
  <dc:creator>openpyxl</dc:creator>
  <dc:description/>
  <dc:language>en-US</dc:language>
  <cp:lastModifiedBy/>
  <dcterms:modified xsi:type="dcterms:W3CDTF">2026-10-30T23:15:22Z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